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omfenalcoantioquia.sharepoint.com/sites/Comprasyproveedores543/Documentos compartidos/General/Procesos contractuales/Invitaciones/2024/RFP Obra Civil Zungo/1 INVITACIÓN/"/>
    </mc:Choice>
  </mc:AlternateContent>
  <xr:revisionPtr revIDLastSave="0" documentId="114_{738E4B26-B0CC-4531-BA70-C5ED018905BC}" xr6:coauthVersionLast="47" xr6:coauthVersionMax="47" xr10:uidLastSave="{00000000-0000-0000-0000-000000000000}"/>
  <bookViews>
    <workbookView xWindow="-120" yWindow="-120" windowWidth="29040" windowHeight="15720" tabRatio="844" activeTab="1" xr2:uid="{6510FE43-B9EC-483C-84DF-EAD1BBD3C0CC}"/>
  </bookViews>
  <sheets>
    <sheet name="RESUMEN" sheetId="192" r:id="rId1"/>
    <sheet name="PRESUPUESTO" sheetId="204" r:id="rId2"/>
    <sheet name="1.1" sheetId="2" r:id="rId3"/>
    <sheet name="1.2" sheetId="5" r:id="rId4"/>
    <sheet name="1.3.1" sheetId="185" r:id="rId5"/>
    <sheet name="1.3.2" sheetId="186" r:id="rId6"/>
    <sheet name="1.3.3" sheetId="187" r:id="rId7"/>
    <sheet name="1.3.4" sheetId="188" r:id="rId8"/>
    <sheet name="2.1" sheetId="183" r:id="rId9"/>
    <sheet name="2.2" sheetId="150" r:id="rId10"/>
    <sheet name="2.3" sheetId="176" r:id="rId11"/>
    <sheet name="2.4" sheetId="6" r:id="rId12"/>
    <sheet name="2.5" sheetId="4" r:id="rId13"/>
    <sheet name="3.1" sheetId="7" r:id="rId14"/>
    <sheet name="4.1" sheetId="148" r:id="rId15"/>
    <sheet name="4.2" sheetId="178" r:id="rId16"/>
    <sheet name="5.1" sheetId="44" r:id="rId17"/>
    <sheet name="5.2" sheetId="175" r:id="rId18"/>
    <sheet name="6.1" sheetId="151" r:id="rId19"/>
    <sheet name="6.2" sheetId="17" r:id="rId20"/>
    <sheet name="6.3" sheetId="174" r:id="rId21"/>
    <sheet name="7.1" sheetId="180" r:id="rId22"/>
    <sheet name="7.2" sheetId="179" r:id="rId23"/>
    <sheet name="7.3" sheetId="36" r:id="rId24"/>
    <sheet name="7.4" sheetId="19" r:id="rId25"/>
    <sheet name="7.5" sheetId="18" r:id="rId26"/>
    <sheet name="7.6" sheetId="182" r:id="rId27"/>
    <sheet name="7.7" sheetId="184" r:id="rId28"/>
    <sheet name="8.1" sheetId="193" r:id="rId29"/>
    <sheet name="8.2" sheetId="194" r:id="rId30"/>
    <sheet name="8.3" sheetId="195" r:id="rId31"/>
    <sheet name="8.4" sheetId="196" r:id="rId32"/>
    <sheet name="8.5" sheetId="197" r:id="rId33"/>
    <sheet name="AIU  V2C" sheetId="200" r:id="rId34"/>
    <sheet name="F.P" sheetId="201" r:id="rId35"/>
    <sheet name="POLIZAS" sheetId="203" r:id="rId36"/>
    <sheet name="SST" sheetId="202"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_______key2" localSheetId="1" hidden="1">[1]INST!#REF!</definedName>
    <definedName name="_________key2" hidden="1">[1]INST!#REF!</definedName>
    <definedName name="________key2" localSheetId="1" hidden="1">[2]INST!#REF!</definedName>
    <definedName name="________key2" hidden="1">[2]INST!#REF!</definedName>
    <definedName name="________key3" localSheetId="1" hidden="1">#REF!</definedName>
    <definedName name="________key3" hidden="1">#REF!</definedName>
    <definedName name="________r" hidden="1">{"TAB1",#N/A,TRUE,"GENERAL";"TAB2",#N/A,TRUE,"GENERAL";"TAB3",#N/A,TRUE,"GENERAL";"TAB4",#N/A,TRUE,"GENERAL";"TAB5",#N/A,TRUE,"GENERAL"}</definedName>
    <definedName name="________r4r" hidden="1">{"via1",#N/A,TRUE,"general";"via2",#N/A,TRUE,"general";"via3",#N/A,TRUE,"general"}</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d4" hidden="1">{#N/A,#N/A,TRUE,"1842CWN0"}</definedName>
    <definedName name="_______d8" hidden="1">{#N/A,#N/A,TRUE,"1842CWN0"}</definedName>
    <definedName name="_______df8"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_______df9" hidden="1">{#N/A,#N/A,TRUE,"1842CWN0"}</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lns72" hidden="1">{#N/A,#N/A,TRUE,"1842CWN0"}</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r" hidden="1">{"TAB1",#N/A,TRUE,"GENERAL";"TAB2",#N/A,TRUE,"GENERAL";"TAB3",#N/A,TRUE,"GENERAL";"TAB4",#N/A,TRUE,"GENERAL";"TAB5",#N/A,TRUE,"GENERAL"}</definedName>
    <definedName name="_______r4r" hidden="1">{"via1",#N/A,TRUE,"general";"via2",#N/A,TRUE,"general";"via3",#N/A,TRUE,"general"}</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skf45" hidden="1">{#N/A,#N/A,TRUE,"1842CWN0"}</definedName>
    <definedName name="_______sr51" hidden="1">{#N/A,#N/A,TRUE,"INGENIERIA";#N/A,#N/A,TRUE,"COMPRAS";#N/A,#N/A,TRUE,"DIRECCION";#N/A,#N/A,TRUE,"RESUMEN"}</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xs7" hidden="1">{#N/A,#N/A,TRUE,"INGENIERIA";#N/A,#N/A,TRUE,"COMPRAS";#N/A,#N/A,TRUE,"DIRECCION";#N/A,#N/A,TRUE,"RESUMEN"}</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3" hidden="1">{"TAB1",#N/A,TRUE,"GENERAL";"TAB2",#N/A,TRUE,"GENERAL";"TAB3",#N/A,TRUE,"GENERAL";"TAB4",#N/A,TRUE,"GENERAL";"TAB5",#N/A,TRUE,"GENERAL"}</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d4" hidden="1">{#N/A,#N/A,TRUE,"1842CWN0"}</definedName>
    <definedName name="______d8" hidden="1">{#N/A,#N/A,TRUE,"1842CWN0"}</definedName>
    <definedName name="______df8"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______df9" hidden="1">{#N/A,#N/A,TRUE,"1842CWN0"}</definedName>
    <definedName name="______f" hidden="1">{#N/A,#N/A,TRUE,"INGENIERIA";#N/A,#N/A,TRUE,"COMPRAS";#N/A,#N/A,TRUE,"DIRECCION";#N/A,#N/A,TRUE,"RESUMEN"}</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lns72" hidden="1">{#N/A,#N/A,TRUE,"1842CWN0"}</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r" hidden="1">{"TAB1",#N/A,TRUE,"GENERAL";"TAB2",#N/A,TRUE,"GENERAL";"TAB3",#N/A,TRUE,"GENERAL";"TAB4",#N/A,TRUE,"GENERAL";"TAB5",#N/A,TRUE,"GENERAL"}</definedName>
    <definedName name="______r4r" hidden="1">{"via1",#N/A,TRUE,"general";"via2",#N/A,TRUE,"general";"via3",#N/A,TRUE,"general"}</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skf45" hidden="1">{#N/A,#N/A,TRUE,"1842CWN0"}</definedName>
    <definedName name="______sr51" hidden="1">{#N/A,#N/A,TRUE,"INGENIERIA";#N/A,#N/A,TRUE,"COMPRAS";#N/A,#N/A,TRUE,"DIRECCION";#N/A,#N/A,TRUE,"RESUMEN"}</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xs7" hidden="1">{#N/A,#N/A,TRUE,"INGENIERIA";#N/A,#N/A,TRUE,"COMPRAS";#N/A,#N/A,TRUE,"DIRECCION";#N/A,#N/A,TRUE,"RESUMEN"}</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a1" hidden="1">{"TAB1",#N/A,TRUE,"GENERAL";"TAB2",#N/A,TRUE,"GENERAL";"TAB3",#N/A,TRUE,"GENERAL";"TAB4",#N/A,TRUE,"GENERAL";"TAB5",#N/A,TRUE,"GENERAL"}</definedName>
    <definedName name="_____a3" hidden="1">{"TAB1",#N/A,TRUE,"GENERAL";"TAB2",#N/A,TRUE,"GENERAL";"TAB3",#N/A,TRUE,"GENERAL";"TAB4",#N/A,TRUE,"GENERAL";"TAB5",#N/A,TRUE,"GENERAL"}</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f" hidden="1">{#N/A,#N/A,TRUE,"INGENIERIA";#N/A,#N/A,TRUE,"COMPRAS";#N/A,#N/A,TRUE,"DIRECCION";#N/A,#N/A,TRUE,"RESUMEN"}</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r" hidden="1">{"TAB1",#N/A,TRUE,"GENERAL";"TAB2",#N/A,TRUE,"GENERAL";"TAB3",#N/A,TRUE,"GENERAL";"TAB4",#N/A,TRUE,"GENERAL";"TAB5",#N/A,TRUE,"GENERAL"}</definedName>
    <definedName name="_____r4r" hidden="1">{"via1",#N/A,TRUE,"general";"via2",#N/A,TRUE,"general";"via3",#N/A,TRUE,"general"}</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1__123Graph_FCURRENT" hidden="1">[3]FlujoTJ!#REF!</definedName>
    <definedName name="____a1" hidden="1">{"TAB1",#N/A,TRUE,"GENERAL";"TAB2",#N/A,TRUE,"GENERAL";"TAB3",#N/A,TRUE,"GENERAL";"TAB4",#N/A,TRUE,"GENERAL";"TAB5",#N/A,TRUE,"GENERAL"}</definedName>
    <definedName name="____a3" hidden="1">{"TAB1",#N/A,TRUE,"GENERAL";"TAB2",#N/A,TRUE,"GENERAL";"TAB3",#N/A,TRUE,"GENERAL";"TAB4",#N/A,TRUE,"GENERAL";"TAB5",#N/A,TRUE,"GENERAL"}</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d4" hidden="1">{#N/A,#N/A,TRUE,"1842CWN0"}</definedName>
    <definedName name="____d8" hidden="1">{#N/A,#N/A,TRUE,"1842CWN0"}</definedName>
    <definedName name="____df8"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____df9" hidden="1">{#N/A,#N/A,TRUE,"1842CWN0"}</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lns72" hidden="1">{#N/A,#N/A,TRUE,"1842CWN0"}</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r" hidden="1">{"TAB1",#N/A,TRUE,"GENERAL";"TAB2",#N/A,TRUE,"GENERAL";"TAB3",#N/A,TRUE,"GENERAL";"TAB4",#N/A,TRUE,"GENERAL";"TAB5",#N/A,TRUE,"GENERAL"}</definedName>
    <definedName name="____r4r" hidden="1">{"via1",#N/A,TRUE,"general";"via2",#N/A,TRUE,"general";"via3",#N/A,TRUE,"general"}</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kf45" hidden="1">{#N/A,#N/A,TRUE,"1842CWN0"}</definedName>
    <definedName name="____sr51" hidden="1">{#N/A,#N/A,TRUE,"INGENIERIA";#N/A,#N/A,TRUE,"COMPRAS";#N/A,#N/A,TRUE,"DIRECCION";#N/A,#N/A,TRUE,"RESUMEN"}</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xs7" hidden="1">{#N/A,#N/A,TRUE,"INGENIERIA";#N/A,#N/A,TRUE,"COMPRAS";#N/A,#N/A,TRUE,"DIRECCION";#N/A,#N/A,TRUE,"RESUMEN"}</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1__123Graph_FCURRENT" hidden="1">[3]FlujoTJ!#REF!</definedName>
    <definedName name="___a1" hidden="1">{"TAB1",#N/A,TRUE,"GENERAL";"TAB2",#N/A,TRUE,"GENERAL";"TAB3",#N/A,TRUE,"GENERAL";"TAB4",#N/A,TRUE,"GENERAL";"TAB5",#N/A,TRUE,"GENERAL"}</definedName>
    <definedName name="___a3" hidden="1">{"TAB1",#N/A,TRUE,"GENERAL";"TAB2",#N/A,TRUE,"GENERAL";"TAB3",#N/A,TRUE,"GENERAL";"TAB4",#N/A,TRUE,"GENERAL";"TAB5",#N/A,TRUE,"GENERAL"}</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d4" hidden="1">{#N/A,#N/A,TRUE,"1842CWN0"}</definedName>
    <definedName name="___d8" hidden="1">{#N/A,#N/A,TRUE,"1842CWN0"}</definedName>
    <definedName name="___df8"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___df9" hidden="1">{#N/A,#N/A,TRUE,"1842CWN0"}</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fh7" hidden="1">{"via1",#N/A,TRUE,"general";"via2",#N/A,TRUE,"general";"via3",#N/A,TRUE,"general"}</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ey2" localSheetId="1" hidden="1">[2]INST!#REF!</definedName>
    <definedName name="___key2" hidden="1">[2]INST!#REF!</definedName>
    <definedName name="___key3" localSheetId="1" hidden="1">#REF!</definedName>
    <definedName name="___key3" hidden="1">#REF!</definedName>
    <definedName name="___key31" localSheetId="1" hidden="1">#REF!</definedName>
    <definedName name="___key31" hidden="1">#REF!</definedName>
    <definedName name="___kjk6" hidden="1">{"TAB1",#N/A,TRUE,"GENERAL";"TAB2",#N/A,TRUE,"GENERAL";"TAB3",#N/A,TRUE,"GENERAL";"TAB4",#N/A,TRUE,"GENERAL";"TAB5",#N/A,TRUE,"GENERAL"}</definedName>
    <definedName name="___lns72" hidden="1">{#N/A,#N/A,TRUE,"1842CWN0"}</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r" hidden="1">{"TAB1",#N/A,TRUE,"GENERAL";"TAB2",#N/A,TRUE,"GENERAL";"TAB3",#N/A,TRUE,"GENERAL";"TAB4",#N/A,TRUE,"GENERAL";"TAB5",#N/A,TRUE,"GENERAL"}</definedName>
    <definedName name="___r4r" hidden="1">{"via1",#N/A,TRUE,"general";"via2",#N/A,TRUE,"general";"via3",#N/A,TRUE,"general"}</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kf45" hidden="1">{#N/A,#N/A,TRUE,"1842CWN0"}</definedName>
    <definedName name="___sr51" hidden="1">{#N/A,#N/A,TRUE,"INGENIERIA";#N/A,#N/A,TRUE,"COMPRAS";#N/A,#N/A,TRUE,"DIRECCION";#N/A,#N/A,TRUE,"RESUMEN"}</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xs7" hidden="1">{#N/A,#N/A,TRUE,"INGENIERIA";#N/A,#N/A,TRUE,"COMPRAS";#N/A,#N/A,TRUE,"DIRECCION";#N/A,#N/A,TRUE,"RESUMEN"}</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hidden="1">{"TAB1",#N/A,TRUE,"GENERAL";"TAB2",#N/A,TRUE,"GENERAL";"TAB3",#N/A,TRUE,"GENERAL";"TAB4",#N/A,TRUE,"GENERAL";"TAB5",#N/A,TRUE,"GENERAL"}</definedName>
    <definedName name="__1__123Graph_FCURRENT" hidden="1">[3]FlujoTJ!#REF!</definedName>
    <definedName name="__123" hidden="1">[4]G.G!#REF!</definedName>
    <definedName name="__1234" hidden="1">[4]G.G!#REF!</definedName>
    <definedName name="__123Graph_A" localSheetId="1" hidden="1">#REF!</definedName>
    <definedName name="__123Graph_A" localSheetId="0" hidden="1">[5]EVAL!#REF!</definedName>
    <definedName name="__123Graph_A" hidden="1">#REF!</definedName>
    <definedName name="__123Graph_Acaja" hidden="1">[6]EVA!$D$39:$AD$39</definedName>
    <definedName name="__123Graph_ACart_AnticAdic" hidden="1">[6]EVA!$F$95:$I$95</definedName>
    <definedName name="__123Graph_ACORNU" hidden="1">[5]EVAL!#REF!</definedName>
    <definedName name="__123Graph_AFACTURAC" hidden="1">[6]Program!$B$120:$Y$120</definedName>
    <definedName name="__123Graph_AGraph2" hidden="1">[6]AIU!$D$338:$D$357</definedName>
    <definedName name="__123Graph_ASISTEMAS" hidden="1">'[7]Tipo de Cambio'!#REF!</definedName>
    <definedName name="__123Graph_B" localSheetId="1" hidden="1">#REF!</definedName>
    <definedName name="__123Graph_B" localSheetId="0" hidden="1">[3]FlujoTJ!#REF!</definedName>
    <definedName name="__123Graph_B" hidden="1">#REF!</definedName>
    <definedName name="__123Graph_Bcaja" hidden="1">[6]EVA!$D$56:$AD$56</definedName>
    <definedName name="__123Graph_BCart_AnticAdic" hidden="1">[6]EVA!$F$96:$I$96</definedName>
    <definedName name="__123Graph_BCHART1" hidden="1">[3]FlujoTJ!#REF!</definedName>
    <definedName name="__123Graph_BCHART2" hidden="1">[3]FlujoTJ!#REF!</definedName>
    <definedName name="__123Graph_BCURRENT" hidden="1">[3]FlujoTJ!#REF!</definedName>
    <definedName name="__123Graph_C" hidden="1">#REF!</definedName>
    <definedName name="__123Graph_Ccaja" hidden="1">[6]EVA!$D$58:$AD$58</definedName>
    <definedName name="__123Graph_CCart_AnticAdic" hidden="1">[6]EVA!$F$97:$I$97</definedName>
    <definedName name="__123Graph_D" hidden="1">[3]FlujoTJ!#REF!</definedName>
    <definedName name="__123Graph_Dcaja" hidden="1">[6]EVA!$D$61:$AD$61</definedName>
    <definedName name="__123Graph_DCart_AnticAdic" hidden="1">[6]EVA!$F$99:$I$99</definedName>
    <definedName name="__123Graph_DCHART1" hidden="1">[3]FlujoTJ!#REF!</definedName>
    <definedName name="__123Graph_DCHART2" hidden="1">[3]FlujoTJ!#REF!</definedName>
    <definedName name="__123Graph_DCURRENT" hidden="1">[3]FlujoTJ!#REF!</definedName>
    <definedName name="__123Graph_E" hidden="1">#REF!</definedName>
    <definedName name="__123Graph_ECart_AnticAdic" hidden="1">[6]EVA!$F$99:$I$99</definedName>
    <definedName name="__123Graph_F" localSheetId="0" hidden="1">[3]FlujoTJ!#REF!</definedName>
    <definedName name="__123Graph_F" hidden="1">#REF!</definedName>
    <definedName name="__123Graph_FCHART1" hidden="1">[3]FlujoTJ!#REF!</definedName>
    <definedName name="__123Graph_FCHART2" hidden="1">[3]FlujoTJ!#REF!</definedName>
    <definedName name="__123Graph_LBL_ACart_AnticAdic" hidden="1">[6]EVA!$J$95:$K$95</definedName>
    <definedName name="__123Graph_LBL_Ccaja" hidden="1">[6]EVA!$D$58:$AD$58</definedName>
    <definedName name="__123Graph_LBL_DCart_AnticAdic" hidden="1">[6]EVA!$F$98:$I$98</definedName>
    <definedName name="__123Graph_X" localSheetId="0" hidden="1">[5]EVAL!#REF!</definedName>
    <definedName name="__123Graph_X" hidden="1">[6]AIU!$C$338:$C$357</definedName>
    <definedName name="__123Graph_Xcaja" hidden="1">[6]EVA!$D$6:$AD$6</definedName>
    <definedName name="__123Graph_XCHART1" hidden="1">[3]FlujoTJ!#REF!</definedName>
    <definedName name="__123Graph_XCHART2" hidden="1">[3]FlujoTJ!#REF!</definedName>
    <definedName name="__123Graph_XCORNU" hidden="1">[5]EVAL!#REF!</definedName>
    <definedName name="__123Graph_XCURRENT" hidden="1">[3]FlujoTJ!#REF!</definedName>
    <definedName name="__a1" hidden="1">{"TAB1",#N/A,TRUE,"GENERAL";"TAB2",#N/A,TRUE,"GENERAL";"TAB3",#N/A,TRUE,"GENERAL";"TAB4",#N/A,TRUE,"GENERAL";"TAB5",#N/A,TRUE,"GENERAL"}</definedName>
    <definedName name="__a3" hidden="1">{"TAB1",#N/A,TRUE,"GENERAL";"TAB2",#N/A,TRUE,"GENERAL";"TAB3",#N/A,TRUE,"GENERAL";"TAB4",#N/A,TRUE,"GENERAL";"TAB5",#N/A,TRUE,"GENERAL"}</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d4" hidden="1">{#N/A,#N/A,TRUE,"1842CWN0"}</definedName>
    <definedName name="__d8" hidden="1">{#N/A,#N/A,TRUE,"1842CWN0"}</definedName>
    <definedName name="__df8"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__df9" hidden="1">{#N/A,#N/A,TRUE,"1842CWN0"}</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fh7" hidden="1">{"via1",#N/A,TRUE,"general";"via2",#N/A,TRUE,"general";"via3",#N/A,TRUE,"general"}</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ey2" localSheetId="1" hidden="1">[8]INST!#REF!</definedName>
    <definedName name="__key2" hidden="1">[8]INST!#REF!</definedName>
    <definedName name="__key21" localSheetId="1" hidden="1">[2]INST!#REF!</definedName>
    <definedName name="__key21" hidden="1">[2]INST!#REF!</definedName>
    <definedName name="__key3" localSheetId="1" hidden="1">#REF!</definedName>
    <definedName name="__key3" hidden="1">#REF!</definedName>
    <definedName name="__key31" localSheetId="1" hidden="1">#REF!</definedName>
    <definedName name="__key31" hidden="1">#REF!</definedName>
    <definedName name="__kjk6" hidden="1">{"TAB1",#N/A,TRUE,"GENERAL";"TAB2",#N/A,TRUE,"GENERAL";"TAB3",#N/A,TRUE,"GENERAL";"TAB4",#N/A,TRUE,"GENERAL";"TAB5",#N/A,TRUE,"GENERAL"}</definedName>
    <definedName name="__lns72" hidden="1">{#N/A,#N/A,TRUE,"1842CWN0"}</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r" hidden="1">{"TAB1",#N/A,TRUE,"GENERAL";"TAB2",#N/A,TRUE,"GENERAL";"TAB3",#N/A,TRUE,"GENERAL";"TAB4",#N/A,TRUE,"GENERAL";"TAB5",#N/A,TRUE,"GENERAL"}</definedName>
    <definedName name="__r4r" hidden="1">{"via1",#N/A,TRUE,"general";"via2",#N/A,TRUE,"general";"via3",#N/A,TRUE,"general"}</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skf45" hidden="1">{#N/A,#N/A,TRUE,"1842CWN0"}</definedName>
    <definedName name="__sr51" hidden="1">{#N/A,#N/A,TRUE,"INGENIERIA";#N/A,#N/A,TRUE,"COMPRAS";#N/A,#N/A,TRUE,"DIRECCION";#N/A,#N/A,TRUE,"RESUMEN"}</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xs7" hidden="1">{#N/A,#N/A,TRUE,"INGENIERIA";#N/A,#N/A,TRUE,"COMPRAS";#N/A,#N/A,TRUE,"DIRECCION";#N/A,#N/A,TRUE,"RESUMEN"}</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hidden="1">{"TAB1",#N/A,TRUE,"GENERAL";"TAB2",#N/A,TRUE,"GENERAL";"TAB3",#N/A,TRUE,"GENERAL";"TAB4",#N/A,TRUE,"GENERAL";"TAB5",#N/A,TRUE,"GENERAL"}</definedName>
    <definedName name="_1__123Graph_FCURRENT" hidden="1">[3]FlujoTJ!#REF!</definedName>
    <definedName name="_123" hidden="1">[4]G.G!#REF!</definedName>
    <definedName name="_486__________________________123Graph_FCURRENT" hidden="1">[3]FlujoTJ!#REF!</definedName>
    <definedName name="_510_________________________123Graph_FCURRENT" hidden="1">[3]FlujoTJ!#REF!</definedName>
    <definedName name="_534________________________123Graph_FCURRENT" hidden="1">[3]FlujoTJ!#REF!</definedName>
    <definedName name="_558_______________________123Graph_FCURRENT" hidden="1">[3]FlujoTJ!#REF!</definedName>
    <definedName name="_582______________________123Graph_FCURRENT" hidden="1">[3]FlujoTJ!#REF!</definedName>
    <definedName name="_606_____________________123Graph_FCURRENT" hidden="1">[3]FlujoTJ!#REF!</definedName>
    <definedName name="_630____________________123Graph_FCURRENT" hidden="1">[3]FlujoTJ!#REF!</definedName>
    <definedName name="_654___________________123Graph_FCURRENT" hidden="1">[3]FlujoTJ!#REF!</definedName>
    <definedName name="_678__________________123Graph_FCURRENT" hidden="1">[3]FlujoTJ!#REF!</definedName>
    <definedName name="_702_________________123Graph_FCURRENT" hidden="1">[3]FlujoTJ!#REF!</definedName>
    <definedName name="_726________________123Graph_FCURRENT" hidden="1">[3]FlujoTJ!#REF!</definedName>
    <definedName name="_750_______________123Graph_FCURRENT" hidden="1">[3]FlujoTJ!#REF!</definedName>
    <definedName name="_774______________123Graph_FCURRENT" hidden="1">[3]FlujoTJ!#REF!</definedName>
    <definedName name="_798_____________123Graph_FCURRENT" hidden="1">[3]FlujoTJ!#REF!</definedName>
    <definedName name="_822____________123Graph_FCURRENT" hidden="1">[3]FlujoTJ!#REF!</definedName>
    <definedName name="_846___________123Graph_FCURRENT" hidden="1">[3]FlujoTJ!#REF!</definedName>
    <definedName name="_870__________123Graph_FCURRENT" hidden="1">[3]FlujoTJ!#REF!</definedName>
    <definedName name="_872_________123Graph_FCURRENT" hidden="1">[3]FlujoTJ!#REF!</definedName>
    <definedName name="_874________123Graph_FCURRENT" hidden="1">[3]FlujoTJ!#REF!</definedName>
    <definedName name="_876_______123Graph_FCURRENT" hidden="1">[3]FlujoTJ!#REF!</definedName>
    <definedName name="_a1" hidden="1">{"TAB1",#N/A,TRUE,"GENERAL";"TAB2",#N/A,TRUE,"GENERAL";"TAB3",#N/A,TRUE,"GENERAL";"TAB4",#N/A,TRUE,"GENERAL";"TAB5",#N/A,TRUE,"GENERAL"}</definedName>
    <definedName name="_A1_1" hidden="1">{#N/A,#N/A,TRUE,"1842CWN0"}</definedName>
    <definedName name="_A1_2" hidden="1">{#N/A,#N/A,TRUE,"1842CWN0"}</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AS1_1" hidden="1">{#N/A,#N/A,TRUE,"INGENIERIA";#N/A,#N/A,TRUE,"COMPRAS";#N/A,#N/A,TRUE,"DIRECCION";#N/A,#N/A,TRUE,"RESUMEN"}</definedName>
    <definedName name="_AAS1_2" hidden="1">{#N/A,#N/A,TRUE,"INGENIERIA";#N/A,#N/A,TRUE,"COMPRAS";#N/A,#N/A,TRUE,"DIRECCION";#N/A,#N/A,TRUE,"RESUMEN"}</definedName>
    <definedName name="_ABC1" hidden="1">{#N/A,#N/A,TRUE,"1842CWN0"}</definedName>
    <definedName name="_ABC1_1" hidden="1">{#N/A,#N/A,TRUE,"1842CWN0"}</definedName>
    <definedName name="_ABC1_2" hidden="1">{#N/A,#N/A,TRUE,"1842CWN0"}</definedName>
    <definedName name="_abc2" hidden="1">{#N/A,#N/A,TRUE,"1842CWN0"}</definedName>
    <definedName name="_abc2_1" hidden="1">{#N/A,#N/A,TRUE,"1842CWN0"}</definedName>
    <definedName name="_abc2_2" hidden="1">{#N/A,#N/A,TRUE,"1842CWN0"}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localSheetId="0" hidden="1">0</definedName>
    <definedName name="_AtRisk_SimSetting_ReportsList" hidden="1">17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d4" hidden="1">{#N/A,#N/A,TRUE,"1842CWN0"}</definedName>
    <definedName name="_d8" hidden="1">{#N/A,#N/A,TRUE,"1842CWN0"}</definedName>
    <definedName name="_dasd" hidden="1">'[9]46W9'!#REF!</definedName>
    <definedName name="_df8"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_df9" hidden="1">{#N/A,#N/A,TRUE,"1842CWN0"}</definedName>
    <definedName name="_Dist_Bin" hidden="1">[10]MPC3I4!$A$2040:$DD$3161</definedName>
    <definedName name="_Dist_Values" hidden="1">[10]MPC3I4!$A$2552:$IV$3906</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33" hidden="1">#REF!</definedName>
    <definedName name="_Fill" localSheetId="35" hidden="1">#REF!</definedName>
    <definedName name="_Fill" localSheetId="1" hidden="1">#REF!</definedName>
    <definedName name="_Fill" localSheetId="0" hidden="1">#REF!</definedName>
    <definedName name="_Fill" hidden="1">#REF!</definedName>
    <definedName name="_FILL2" hidden="1">[11]Hoja1!#REF!</definedName>
    <definedName name="_xlnm._FilterDatabase" localSheetId="33" hidden="1">'AIU  V2C'!$B$9:$L$72</definedName>
    <definedName name="_xlnm._FilterDatabase" localSheetId="1" hidden="1">PRESUPUESTO!$A$10:$F$58</definedName>
    <definedName name="_xlnm._FilterDatabase" localSheetId="0" hidden="1">#REF!</definedName>
    <definedName name="_xlnm._FilterDatabase" hidden="1">'[9]46W9'!#REF!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RILL" hidden="1">#REF!</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hhg1" hidden="1">{#N/A,#N/A,TRUE,"1842CWN0"}</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J"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8" hidden="1">#REF!</definedName>
    <definedName name="_Key1" localSheetId="33" hidden="1">#REF!</definedName>
    <definedName name="_Key1" localSheetId="1" hidden="1">#REF!</definedName>
    <definedName name="_Key1" localSheetId="0" hidden="1">#REF!</definedName>
    <definedName name="_Key1" hidden="1">#REF!</definedName>
    <definedName name="_Key11" localSheetId="1" hidden="1">[12]INST!#REF!</definedName>
    <definedName name="_Key11" hidden="1">[12]INST!#REF!</definedName>
    <definedName name="_Key2" localSheetId="1" hidden="1">#REF!</definedName>
    <definedName name="_Key2" localSheetId="0" hidden="1">#REF!</definedName>
    <definedName name="_Key2" hidden="1">#REF!</definedName>
    <definedName name="_Key21" localSheetId="1" hidden="1">#REF!</definedName>
    <definedName name="_Key21" hidden="1">#REF!</definedName>
    <definedName name="_key3" localSheetId="1" hidden="1">#REF!</definedName>
    <definedName name="_key3" hidden="1">#REF!</definedName>
    <definedName name="_key31" localSheetId="1" hidden="1">#REF!</definedName>
    <definedName name="_key31" hidden="1">#REF!</definedName>
    <definedName name="_kjk6" hidden="1">{"TAB1",#N/A,TRUE,"GENERAL";"TAB2",#N/A,TRUE,"GENERAL";"TAB3",#N/A,TRUE,"GENERAL";"TAB4",#N/A,TRUE,"GENERAL";"TAB5",#N/A,TRUE,"GENERAL"}</definedName>
    <definedName name="_lns72" hidden="1">{#N/A,#N/A,TRUE,"1842CWN0"}</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localSheetId="0" hidden="1">255</definedName>
    <definedName name="_Order1" hidden="1">0</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localSheetId="1" hidden="1">'[13]7422CW00'!#REF!</definedName>
    <definedName name="_Parse_Out" localSheetId="0" hidden="1">#REF!</definedName>
    <definedName name="_Parse_Out" hidden="1">'[13]7422CW00'!#REF!</definedName>
    <definedName name="_r" localSheetId="0" hidden="1">#REF!</definedName>
    <definedName name="_r" hidden="1">{"TAB1",#N/A,TRUE,"GENERAL";"TAB2",#N/A,TRUE,"GENERAL";"TAB3",#N/A,TRUE,"GENERAL";"TAB4",#N/A,TRUE,"GENERAL";"TAB5",#N/A,TRUE,"GENERAL"}</definedName>
    <definedName name="_r4r" hidden="1">{"via1",#N/A,TRUE,"general";"via2",#N/A,TRUE,"general";"via3",#N/A,TRUE,"general"}</definedName>
    <definedName name="_Regression_Int" hidden="1">1</definedName>
    <definedName name="_rtu6" hidden="1">{"via1",#N/A,TRUE,"general";"via2",#N/A,TRUE,"general";"via3",#N/A,TRUE,"general"}</definedName>
    <definedName name="_s" hidden="1">#REF!</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kf45" hidden="1">{#N/A,#N/A,TRUE,"1842CWN0"}</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33" hidden="1">#REF!</definedName>
    <definedName name="_Sort" localSheetId="1" hidden="1">#REF!</definedName>
    <definedName name="_Sort" localSheetId="0" hidden="1">#REF!</definedName>
    <definedName name="_Sort" hidden="1">#REF!</definedName>
    <definedName name="_Sort1" hidden="1">#REF!</definedName>
    <definedName name="_sr51" hidden="1">{#N/A,#N/A,TRUE,"INGENIERIA";#N/A,#N/A,TRUE,"COMPRAS";#N/A,#N/A,TRUE,"DIRECCION";#N/A,#N/A,TRUE,"RESUMEN"}</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nj1" localSheetId="1" hidden="1">[2]INST!#REF!</definedName>
    <definedName name="_unj1" hidden="1">[2]INST!#REF!</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xs7" hidden="1">{#N/A,#N/A,TRUE,"INGENIERIA";#N/A,#N/A,TRUE,"COMPRAS";#N/A,#N/A,TRUE,"DIRECCION";#N/A,#N/A,TRUE,"RESUMEN"}</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A..A" hidden="1">{"total",#N/A,FALSE,"TD 0% ";"total",#N/A,FALSE,"TD 12%";"total",#N/A,FALSE,"TD 10%"}</definedName>
    <definedName name="a2a" hidden="1">{"TAB1",#N/A,TRUE,"GENERAL";"TAB2",#N/A,TRUE,"GENERAL";"TAB3",#N/A,TRUE,"GENERAL";"TAB4",#N/A,TRUE,"GENERAL";"TAB5",#N/A,TRUE,"GENERAL"}</definedName>
    <definedName name="AA" localSheetId="0" hidden="1">{#N/A,#N/A,TRUE,"INGENIERIA";#N/A,#N/A,TRUE,"COMPRAS";#N/A,#N/A,TRUE,"DIRECCION";#N/A,#N/A,TRUE,"RESUMEN"}</definedName>
    <definedName name="AA_1" hidden="1">{#N/A,#N/A,TRUE,"INGENIERIA";#N/A,#N/A,TRUE,"COMPRAS";#N/A,#N/A,TRUE,"DIRECCION";#N/A,#N/A,TRUE,"RESUMEN"}</definedName>
    <definedName name="AA_2" hidden="1">{#N/A,#N/A,TRUE,"INGENIERIA";#N/A,#N/A,TRUE,"COMPRAS";#N/A,#N/A,TRUE,"DIRECCION";#N/A,#N/A,TRUE,"RESUMEN"}</definedName>
    <definedName name="aaaaaaaaaaaaaaaaaa"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aaaaas" hidden="1">{"TAB1",#N/A,TRUE,"GENERAL";"TAB2",#N/A,TRUE,"GENERAL";"TAB3",#N/A,TRUE,"GENERAL";"TAB4",#N/A,TRUE,"GENERAL";"TAB5",#N/A,TRUE,"GENERAL"}</definedName>
    <definedName name="aas" hidden="1">{"TAB1",#N/A,TRUE,"GENERAL";"TAB2",#N/A,TRUE,"GENERAL";"TAB3",#N/A,TRUE,"GENERAL";"TAB4",#N/A,TRUE,"GENERAL";"TAB5",#N/A,TRUE,"GENERAL"}</definedName>
    <definedName name="AAS_1" hidden="1">{#N/A,#N/A,TRUE,"INGENIERIA";#N/A,#N/A,TRUE,"COMPRAS";#N/A,#N/A,TRUE,"DIRECCION";#N/A,#N/A,TRUE,"RESUMEN"}</definedName>
    <definedName name="AAS_2" hidden="1">{#N/A,#N/A,TRUE,"INGENIERIA";#N/A,#N/A,TRUE,"COMPRAS";#N/A,#N/A,TRUE,"DIRECCION";#N/A,#N/A,TRUE,"RESUMEN"}</definedName>
    <definedName name="ABCD" localSheetId="1" hidden="1">#REF!</definedName>
    <definedName name="ABCD" hidden="1">#REF!</definedName>
    <definedName name="ABCDE" localSheetId="1" hidden="1">#REF!</definedName>
    <definedName name="ABCDE" hidden="1">#REF!</definedName>
    <definedName name="AccessDatabase" hidden="1">"C:\C-314\VOLUMENES\volfin4.mdb"</definedName>
    <definedName name="ACTAAJUSTE3" hidden="1">{"via1",#N/A,TRUE,"general";"via2",#N/A,TRUE,"general";"via3",#N/A,TRUE,"general"}</definedName>
    <definedName name="ada" hidden="1">{"CONCABL1.1",#N/A,FALSE,"1.1.1a1.1.3 ACSR";"AISL1.2",#N/A,FALSE,"1.1.1a1.1.3 ACSR";"torr1.1.3",#N/A,FALSE,"1.1.1a1.1.3 ACSR";"cm1.2",#N/A,FALSE,"1.2 ACSR";"cm2.2",#N/A,FALSE,"1.2 ACSR";#N/A,#N/A,FALSE,"1.3 ACSR";#N/A,#N/A,FALSE,"2.1.1A2.1.3 ACAR";"ac2.1",#N/A,FALSE,"1.2 ACAR";"ac2.2",#N/A,FALSE,"1.2 ACAR";#N/A,#N/A,FALSE,"2.3 ACAR"}</definedName>
    <definedName name="adasss" hidden="1">{"CONCABL1.1",#N/A,FALSE,"1.1.1a1.1.3 ACSR";"AISL1.2",#N/A,FALSE,"1.1.1a1.1.3 ACSR";"torr1.1.3",#N/A,FALSE,"1.1.1a1.1.3 ACSR";"cm1.2",#N/A,FALSE,"1.2 ACSR";"cm2.2",#N/A,FALSE,"1.2 ACSR";#N/A,#N/A,FALSE,"1.3 ACSR";#N/A,#N/A,FALSE,"2.1.1A2.1.3 ACAR";"ac2.1",#N/A,FALSE,"1.2 ACAR";"ac2.2",#N/A,FALSE,"1.2 ACAR";#N/A,#N/A,FALSE,"2.3 ACAR"}</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adsa" hidden="1">{"CONCABL1.1",#N/A,FALSE,"1.1.1a1.1.3 ACSR";"AISL1.2",#N/A,FALSE,"1.1.1a1.1.3 ACSR";"torr1.1.3",#N/A,FALSE,"1.1.1a1.1.3 ACSR";"cm1.2",#N/A,FALSE,"1.2 ACSR";"cm2.2",#N/A,FALSE,"1.2 ACSR";#N/A,#N/A,FALSE,"1.3 ACSR";#N/A,#N/A,FALSE,"2.1.1A2.1.3 ACAR";"ac2.1",#N/A,FALSE,"1.2 ACAR";"ac2.2",#N/A,FALSE,"1.2 ACAR";#N/A,#N/A,FALSE,"2.3 ACAR"}</definedName>
    <definedName name="afdsw" hidden="1">{"TAB1",#N/A,TRUE,"GENERAL";"TAB2",#N/A,TRUE,"GENERAL";"TAB3",#N/A,TRUE,"GENERAL";"TAB4",#N/A,TRUE,"GENERAL";"TAB5",#N/A,TRUE,"GENERAL"}</definedName>
    <definedName name="agdsgg" hidden="1">{"via1",#N/A,TRUE,"general";"via2",#N/A,TRUE,"general";"via3",#N/A,TRUE,"general"}</definedName>
    <definedName name="akfkd" hidden="1">{#N/A,#N/A,TRUE,"1842CWN0"}</definedName>
    <definedName name="altern" localSheetId="33" hidden="1">{"AURES1",#N/A,FALSE,"GENERAL";"AURES2",#N/A,FALSE,"GENERAL";"AURES3",#N/A,FALSE,"GENERAL";"AURES4",#N/A,FALSE,"GENERAL";"AURES5",#N/A,FALSE,"GENERAL";"AURES6",#N/A,FALSE,"GENERAL";"AURES7",#N/A,FALSE,"GENERAL"}</definedName>
    <definedName name="altern" hidden="1">{"AURES1",#N/A,FALSE,"GENERAL";"AURES2",#N/A,FALSE,"GENERAL";"AURES3",#N/A,FALSE,"GENERAL";"AURES4",#N/A,FALSE,"GENERAL";"AURES5",#N/A,FALSE,"GENERAL";"AURES6",#N/A,FALSE,"GENERAL";"AURES7",#N/A,FALSE,"GENERAL"}</definedName>
    <definedName name="alternativa" localSheetId="33" hidden="1">{"VIA1",#N/A,TRUE,"formul";"VIA2",#N/A,TRUE,"formul";"VIA3",#N/A,TRUE,"formul"}</definedName>
    <definedName name="alternativa" hidden="1">{"VIA1",#N/A,TRUE,"formul";"VIA2",#N/A,TRUE,"formul";"VIA3",#N/A,TRUE,"formul"}</definedName>
    <definedName name="Ambien" hidden="1">#REF!</definedName>
    <definedName name="ana" hidden="1">{"TAB1",#N/A,TRUE,"GENERAL";"TAB2",#N/A,TRUE,"GENERAL";"TAB3",#N/A,TRUE,"GENERAL";"TAB4",#N/A,TRUE,"GENERAL";"TAB5",#N/A,TRUE,"GENERAL"}</definedName>
    <definedName name="ANDRESVARGAS" hidden="1">{"via1",#N/A,TRUE,"general";"via2",#N/A,TRUE,"general";"via3",#N/A,TRUE,"general"}</definedName>
    <definedName name="anscount" hidden="1">1</definedName>
    <definedName name="aqaq" hidden="1">{"TAB1",#N/A,TRUE,"GENERAL";"TAB2",#N/A,TRUE,"GENERAL";"TAB3",#N/A,TRUE,"GENERAL";"TAB4",#N/A,TRUE,"GENERAL";"TAB5",#N/A,TRUE,"GENERAL"}</definedName>
    <definedName name="aqdasddf" hidden="1">{"CONCABL1.1",#N/A,FALSE,"1.1.1a1.1.3 ACSR";"AISL1.2",#N/A,FALSE,"1.1.1a1.1.3 ACSR";"torr1.1.3",#N/A,FALSE,"1.1.1a1.1.3 ACSR";"cm1.2",#N/A,FALSE,"1.2 ACSR";"cm2.2",#N/A,FALSE,"1.2 ACSR";#N/A,#N/A,FALSE,"1.3 ACSR";#N/A,#N/A,FALSE,"2.1.1A2.1.3 ACAR";"ac2.1",#N/A,FALSE,"1.2 ACAR";"ac2.2",#N/A,FALSE,"1.2 ACAR";#N/A,#N/A,FALSE,"2.3 ACAR"}</definedName>
    <definedName name="_xlnm.Print_Area" localSheetId="2">'1.1'!$A$1:$F$31</definedName>
    <definedName name="ASA" localSheetId="2" hidden="1">#REF!</definedName>
    <definedName name="ASA" localSheetId="3" hidden="1">#REF!</definedName>
    <definedName name="ASA" localSheetId="4" hidden="1">#REF!</definedName>
    <definedName name="ASA" localSheetId="5" hidden="1">#REF!</definedName>
    <definedName name="ASA" localSheetId="6" hidden="1">#REF!</definedName>
    <definedName name="ASA" localSheetId="7" hidden="1">#REF!</definedName>
    <definedName name="ASA" localSheetId="8" hidden="1">#REF!</definedName>
    <definedName name="ASA" localSheetId="9" hidden="1">#REF!</definedName>
    <definedName name="ASA" localSheetId="10" hidden="1">#REF!</definedName>
    <definedName name="ASA" localSheetId="11" hidden="1">#REF!</definedName>
    <definedName name="ASA" localSheetId="12" hidden="1">#REF!</definedName>
    <definedName name="ASA" localSheetId="13" hidden="1">#REF!</definedName>
    <definedName name="ASA" localSheetId="14" hidden="1">#REF!</definedName>
    <definedName name="ASA" localSheetId="15" hidden="1">#REF!</definedName>
    <definedName name="ASA" localSheetId="16" hidden="1">#REF!</definedName>
    <definedName name="ASA" localSheetId="17" hidden="1">#REF!</definedName>
    <definedName name="ASA" localSheetId="18" hidden="1">#REF!</definedName>
    <definedName name="ASA" localSheetId="19" hidden="1">#REF!</definedName>
    <definedName name="ASA" localSheetId="20" hidden="1">#REF!</definedName>
    <definedName name="ASA" localSheetId="21" hidden="1">#REF!</definedName>
    <definedName name="ASA" localSheetId="22" hidden="1">#REF!</definedName>
    <definedName name="ASA" localSheetId="23" hidden="1">#REF!</definedName>
    <definedName name="ASA" localSheetId="24" hidden="1">#REF!</definedName>
    <definedName name="ASA" localSheetId="25" hidden="1">#REF!</definedName>
    <definedName name="ASA" localSheetId="26" hidden="1">#REF!</definedName>
    <definedName name="ASA" localSheetId="27" hidden="1">#REF!</definedName>
    <definedName name="ASA" localSheetId="28" hidden="1">#REF!</definedName>
    <definedName name="ASA" hidden="1">#REF!</definedName>
    <definedName name="ASD" hidden="1">{"via1",#N/A,TRUE,"general";"via2",#N/A,TRUE,"general";"via3",#N/A,TRUE,"general"}</definedName>
    <definedName name="asda" localSheetId="0" hidden="1">{"CONCABL1.1",#N/A,FALSE,"1.1.1a1.1.3 ACSR";"AISL1.2",#N/A,FALSE,"1.1.1a1.1.3 ACSR";"torr1.1.3",#N/A,FALSE,"1.1.1a1.1.3 ACSR";"cm1.2",#N/A,FALSE,"1.2 ACSR";"cm2.2",#N/A,FALSE,"1.2 ACSR";#N/A,#N/A,FALSE,"1.3 ACSR";#N/A,#N/A,FALSE,"2.1.1A2.1.3 ACAR";"ac2.1",#N/A,FALSE,"1.2 ACAR";"ac2.2",#N/A,FALSE,"1.2 ACAR";#N/A,#N/A,FALSE,"2.3 ACAR"}</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asdsa" hidden="1">{"CONCABL1.1",#N/A,FALSE,"1.1.1a1.1.3 ACSR";"AISL1.2",#N/A,FALSE,"1.1.1a1.1.3 ACSR";"torr1.1.3",#N/A,FALSE,"1.1.1a1.1.3 ACSR";"cm1.2",#N/A,FALSE,"1.2 ACSR";"cm2.2",#N/A,FALSE,"1.2 ACSR";#N/A,#N/A,FALSE,"1.3 ACSR";#N/A,#N/A,FALSE,"2.1.1A2.1.3 ACAR";"ac2.1",#N/A,FALSE,"1.2 ACAR";"ac2.2",#N/A,FALSE,"1.2 ACAR";#N/A,#N/A,FALSE,"2.3 ACAR"}</definedName>
    <definedName name="asea"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ASF" hidden="1">#REF!</definedName>
    <definedName name="asfasd"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 hidden="1">{"via1",#N/A,TRUE,"general";"via2",#N/A,TRUE,"general";"via3",#N/A,TRUE,"general"}</definedName>
    <definedName name="bb" localSheetId="0" hidden="1">{"vista 1",#N/A,FALSE,"CMP";"vista 2",#N/A,FALSE,"CMP"}</definedName>
    <definedName name="bbbbbb" hidden="1">{"via1",#N/A,TRUE,"general";"via2",#N/A,TRUE,"general";"via3",#N/A,TRUE,"general"}</definedName>
    <definedName name="bbbbbh" hidden="1">{"TAB1",#N/A,TRUE,"GENERAL";"TAB2",#N/A,TRUE,"GENERAL";"TAB3",#N/A,TRUE,"GENERAL";"TAB4",#N/A,TRUE,"GENERAL";"TAB5",#N/A,TRUE,"GENERAL"}</definedName>
    <definedName name="bbc" hidden="1">{#N/A,#N/A,TRUE,"1842CWN0"}</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hd"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BLPH1" localSheetId="1" hidden="1">#REF!</definedName>
    <definedName name="BLPH1" hidden="1">#REF!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BWorkbookPriority" hidden="1">-1602700874</definedName>
    <definedName name="ccccc" hidden="1">{"TAB1",#N/A,TRUE,"GENERAL";"TAB2",#N/A,TRUE,"GENERAL";"TAB3",#N/A,TRUE,"GENERAL";"TAB4",#N/A,TRUE,"GENERAL";"TAB5",#N/A,TRUE,"GENERAL"}</definedName>
    <definedName name="cdcd" hidden="1">#REF!</definedName>
    <definedName name="cdcdc" hidden="1">{"via1",#N/A,TRUE,"general";"via2",#N/A,TRUE,"general";"via3",#N/A,TRUE,"general"}</definedName>
    <definedName name="cdfgrtfd" localSheetId="1" hidden="1">#REF!</definedName>
    <definedName name="cdfgrtfd" hidden="1">#REF!</definedName>
    <definedName name="ceerf" hidden="1">{"TAB1",#N/A,TRUE,"GENERAL";"TAB2",#N/A,TRUE,"GENERAL";"TAB3",#N/A,TRUE,"GENERAL";"TAB4",#N/A,TRUE,"GENERAL";"TAB5",#N/A,TRUE,"GENERAL"}</definedName>
    <definedName name="civ" hidden="1">{#N/A,#N/A,TRUE,"1842CWN0"}</definedName>
    <definedName name="civ_1" hidden="1">{#N/A,#N/A,TRUE,"1842CWN0"}</definedName>
    <definedName name="civ_2" hidden="1">{#N/A,#N/A,TRUE,"1842CWN0"}</definedName>
    <definedName name="cjsa" localSheetId="1" hidden="1">#REF!</definedName>
    <definedName name="cjsa" hidden="1">#REF!</definedName>
    <definedName name="costo2" localSheetId="1" hidden="1">#REF!</definedName>
    <definedName name="costo2" hidden="1">#REF!</definedName>
    <definedName name="CUNET" hidden="1">{"via1",#N/A,TRUE,"general";"via2",#N/A,TRUE,"general";"via3",#N/A,TRUE,"general"}</definedName>
    <definedName name="cvbcvbf" hidden="1">{#N/A,#N/A,TRUE,"INGENIERIA";#N/A,#N/A,TRUE,"COMPRAS";#N/A,#N/A,TRUE,"DIRECCION";#N/A,#N/A,TRUE,"RESUMEN"}</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hidden="1">{"TAB1",#N/A,TRUE,"GENERAL";"TAB2",#N/A,TRUE,"GENERAL";"TAB3",#N/A,TRUE,"GENERAL";"TAB4",#N/A,TRUE,"GENERAL";"TAB5",#N/A,TRUE,"GENERAL"}</definedName>
    <definedName name="DADADAD" hidden="1">{#N/A,#N/A,TRUE,"CODIGO DEPENDENCIA"}</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_1" hidden="1">{#N/A,#N/A,TRUE,"INGENIERIA";#N/A,#N/A,TRUE,"COMPRAS";#N/A,#N/A,TRUE,"DIRECCION";#N/A,#N/A,TRUE,"RESUMEN"}</definedName>
    <definedName name="dd_2" hidden="1">{#N/A,#N/A,TRUE,"INGENIERIA";#N/A,#N/A,TRUE,"COMPRAS";#N/A,#N/A,TRUE,"DIRECCION";#N/A,#N/A,TRUE,"RESUMEN"}</definedName>
    <definedName name="ddd" hidden="1">{"via1",#N/A,TRUE,"general";"via2",#N/A,TRUE,"general";"via3",#N/A,TRUE,"general"}</definedName>
    <definedName name="DDDD" hidden="1">{#N/A,#N/A,FALSE,"Estatico";#N/A,#N/A,FALSE,"Tuberia";#N/A,#N/A,FALSE,"Instrumentación";#N/A,#N/A,FALSE,"Mecanica";#N/A,#N/A,FALSE,"Electrico";#N/A,#N/A,FALSE,"Ofic.Civiles"}</definedName>
    <definedName name="DDDDDDD" hidden="1">{#N/A,#N/A,FALSE,"orthoflow";#N/A,#N/A,FALSE,"Miscelaneos";#N/A,#N/A,FALSE,"Instrumentacio";#N/A,#N/A,FALSE,"Electrico";#N/A,#N/A,FALSE,"Valv. Seguridad"}</definedName>
    <definedName name="ddddt" hidden="1">{"via1",#N/A,TRUE,"general";"via2",#N/A,TRUE,"general";"via3",#N/A,TRUE,"general"}</definedName>
    <definedName name="DDE" hidden="1">{#N/A,#N/A,TRUE,"1842CWN0"}</definedName>
    <definedName name="DDE_1" hidden="1">{#N/A,#N/A,TRUE,"1842CWN0"}</definedName>
    <definedName name="DDE_2" hidden="1">{#N/A,#N/A,TRUE,"1842CWN0"}</definedName>
    <definedName name="ddewdw" hidden="1">{"TAB1",#N/A,TRUE,"GENERAL";"TAB2",#N/A,TRUE,"GENERAL";"TAB3",#N/A,TRUE,"GENERAL";"TAB4",#N/A,TRUE,"GENERAL";"TAB5",#N/A,TRUE,"GENERAL"}</definedName>
    <definedName name="ddf" hidden="1">{#N/A,#N/A,TRUE,"INGENIERIA";#N/A,#N/A,TRUE,"COMPRAS";#N/A,#N/A,TRUE,"DIRECCION";#N/A,#N/A,TRUE,"RESUMEN"}</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dvom" hidden="1">{#N/A,#N/A,TRUE,"1842CWN0"}</definedName>
    <definedName name="deded" hidden="1">{"TAB1",#N/A,TRUE,"GENERAL";"TAB2",#N/A,TRUE,"GENERAL";"TAB3",#N/A,TRUE,"GENERAL";"TAB4",#N/A,TRUE,"GENERAL";"TAB5",#N/A,TRUE,"GENERAL"}</definedName>
    <definedName name="defd" hidden="1">{"via1",#N/A,TRUE,"general";"via2",#N/A,TRUE,"general";"via3",#N/A,TRUE,"general"}</definedName>
    <definedName name="descapote" hidden="1">{"TAB1",#N/A,TRUE,"GENERAL";"TAB2",#N/A,TRUE,"GENERAL";"TAB3",#N/A,TRUE,"GENERAL";"TAB4",#N/A,TRUE,"GENERAL";"TAB5",#N/A,TRUE,"GENERAL"}</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E" hidden="1">{#N/A,#N/A,TRUE,"1842CWN0"}</definedName>
    <definedName name="DFDE_1" hidden="1">{#N/A,#N/A,TRUE,"1842CWN0"}</definedName>
    <definedName name="DFDE_2" hidden="1">{#N/A,#N/A,TRUE,"1842CWN0"}</definedName>
    <definedName name="dfds" hidden="1">{"TAB1",#N/A,TRUE,"GENERAL";"TAB2",#N/A,TRUE,"GENERAL";"TAB3",#N/A,TRUE,"GENERAL";"TAB4",#N/A,TRUE,"GENERAL";"TAB5",#N/A,TRUE,"GENERAL"}</definedName>
    <definedName name="dfdsfi" hidden="1">{"via1",#N/A,TRUE,"general";"via2",#N/A,TRUE,"general";"via3",#N/A,TRUE,"general"}</definedName>
    <definedName name="DFEET" hidden="1">{#N/A,#N/A,TRUE,"INGENIERIA";#N/A,#N/A,TRUE,"COMPRAS";#N/A,#N/A,TRUE,"DIRECCION";#N/A,#N/A,TRUE,"RESUMEN"}</definedName>
    <definedName name="DFEET_1" hidden="1">{#N/A,#N/A,TRUE,"INGENIERIA";#N/A,#N/A,TRUE,"COMPRAS";#N/A,#N/A,TRUE,"DIRECCION";#N/A,#N/A,TRUE,"RESUMEN"}</definedName>
    <definedName name="DFEET_2" hidden="1">{#N/A,#N/A,TRUE,"INGENIERIA";#N/A,#N/A,TRUE,"COMPRAS";#N/A,#N/A,TRUE,"DIRECCION";#N/A,#N/A,TRUE,"RESUMEN"}</definedName>
    <definedName name="dffffe" hidden="1">{"TAB1",#N/A,TRUE,"GENERAL";"TAB2",#N/A,TRUE,"GENERAL";"TAB3",#N/A,TRUE,"GENERAL";"TAB4",#N/A,TRUE,"GENERAL";"TAB5",#N/A,TRUE,"GENERAL"}</definedName>
    <definedName name="dfg" localSheetId="0" hidden="1">{#N/A,#N/A,TRUE,"1842CWN0"}</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localSheetId="0" hidden="1">{#N/A,#N/A,TRUE,"INGENIERIA";#N/A,#N/A,TRUE,"COMPRAS";#N/A,#N/A,TRUE,"DIRECCION";#N/A,#N/A,TRUE,"RESUMEN"}</definedName>
    <definedName name="dfj" hidden="1">{"via1",#N/A,TRUE,"general";"via2",#N/A,TRUE,"general";"via3",#N/A,TRUE,"general"}</definedName>
    <definedName name="DFRFRF" hidden="1">{"via1",#N/A,TRUE,"general";"via2",#N/A,TRUE,"general";"via3",#N/A,TRUE,"general"}</definedName>
    <definedName name="dftg" hidden="1">{"CONCABL1.1",#N/A,FALSE,"1.1.1a1.1.3 ACSR";"AISL1.2",#N/A,FALSE,"1.1.1a1.1.3 ACSR";"torr1.1.3",#N/A,FALSE,"1.1.1a1.1.3 ACSR";"cm1.2",#N/A,FALSE,"1.2 ACSR";"cm2.2",#N/A,FALSE,"1.2 ACSR";#N/A,#N/A,FALSE,"1.3 ACSR";#N/A,#N/A,FALSE,"2.1.1A2.1.3 ACAR";"ac2.1",#N/A,FALSE,"1.2 ACAR";"ac2.2",#N/A,FALSE,"1.2 ACAR";#N/A,#N/A,FALSE,"2.3 ACAR"}</definedName>
    <definedName name="DFVUI" hidden="1">{"via1",#N/A,TRUE,"general";"via2",#N/A,TRUE,"general";"via3",#N/A,TRUE,"general"}</definedName>
    <definedName name="dg" hidden="1">{"via1",#N/A,TRUE,"general";"via2",#N/A,TRUE,"general";"via3",#N/A,TRUE,"general"}</definedName>
    <definedName name="dgasd" hidden="1">{#N/A,#N/A,TRUE,"1842CWN0"}</definedName>
    <definedName name="dgasg" hidden="1">{#N/A,#N/A,TRUE,"INGENIERIA";#N/A,#N/A,TRUE,"COMPRAS";#N/A,#N/A,TRUE,"DIRECCION";#N/A,#N/A,TRUE,"RESUMEN"}</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EE" hidden="1">{#N/A,#N/A,TRUE,"1842CWN0"}</definedName>
    <definedName name="DGFEE_1" hidden="1">{#N/A,#N/A,TRUE,"1842CWN0"}</definedName>
    <definedName name="DGFEE_2" hidden="1">{#N/A,#N/A,TRUE,"1842CWN0"}</definedName>
    <definedName name="DGFG" hidden="1">{"via1",#N/A,TRUE,"general";"via2",#N/A,TRUE,"general";"via3",#N/A,TRUE,"general"}</definedName>
    <definedName name="DGFGGHF" hidden="1">{#N/A,#N/A,TRUE,"INGENIERIA";#N/A,#N/A,TRUE,"COMPRAS";#N/A,#N/A,TRUE,"DIRECCION";#N/A,#N/A,TRUE,"RESUMEN"}</definedName>
    <definedName name="DGFGGHF_1" hidden="1">{#N/A,#N/A,TRUE,"INGENIERIA";#N/A,#N/A,TRUE,"COMPRAS";#N/A,#N/A,TRUE,"DIRECCION";#N/A,#N/A,TRUE,"RESUMEN"}</definedName>
    <definedName name="DGFGGHF_2" hidden="1">{#N/A,#N/A,TRUE,"INGENIERIA";#N/A,#N/A,TRUE,"COMPRAS";#N/A,#N/A,TRUE,"DIRECCION";#N/A,#N/A,TRUE,"RESUMEN"}</definedName>
    <definedName name="DGFR" hidden="1">{#N/A,#N/A,TRUE,"1842CWN0"}</definedName>
    <definedName name="DGFR_1" hidden="1">{#N/A,#N/A,TRUE,"1842CWN0"}</definedName>
    <definedName name="DGFR_2" hidden="1">{#N/A,#N/A,TRUE,"1842CWN0"}</definedName>
    <definedName name="dgfsado" hidden="1">{"TAB1",#N/A,TRUE,"GENERAL";"TAB2",#N/A,TRUE,"GENERAL";"TAB3",#N/A,TRUE,"GENERAL";"TAB4",#N/A,TRUE,"GENERAL";"TAB5",#N/A,TRUE,"GENERAL"}</definedName>
    <definedName name="DGGGHHJT" hidden="1">{#N/A,#N/A,TRUE,"INGENIERIA";#N/A,#N/A,TRUE,"COMPRAS";#N/A,#N/A,TRUE,"DIRECCION";#N/A,#N/A,TRUE,"RESUMEN"}</definedName>
    <definedName name="DGGGHHJT_1" hidden="1">{#N/A,#N/A,TRUE,"INGENIERIA";#N/A,#N/A,TRUE,"COMPRAS";#N/A,#N/A,TRUE,"DIRECCION";#N/A,#N/A,TRUE,"RESUMEN"}</definedName>
    <definedName name="DGGGHHJT_2" hidden="1">{#N/A,#N/A,TRUE,"INGENIERIA";#N/A,#N/A,TRUE,"COMPRAS";#N/A,#N/A,TRUE,"DIRECCION";#N/A,#N/A,TRUE,"RESUMEN"}</definedName>
    <definedName name="dgrdeb" hidden="1">{"TAB1",#N/A,TRUE,"GENERAL";"TAB2",#N/A,TRUE,"GENERAL";"TAB3",#N/A,TRUE,"GENERAL";"TAB4",#N/A,TRUE,"GENERAL";"TAB5",#N/A,TRUE,"GENERAL"}</definedName>
    <definedName name="dgreg" hidden="1">{"via1",#N/A,TRUE,"general";"via2",#N/A,TRUE,"general";"via3",#N/A,TRUE,"general"}</definedName>
    <definedName name="DGRR" hidden="1">{#N/A,#N/A,TRUE,"INGENIERIA";#N/A,#N/A,TRUE,"COMPRAS";#N/A,#N/A,TRUE,"DIRECCION";#N/A,#N/A,TRUE,"RESUMEN"}</definedName>
    <definedName name="DGRR_1" hidden="1">{#N/A,#N/A,TRUE,"INGENIERIA";#N/A,#N/A,TRUE,"COMPRAS";#N/A,#N/A,TRUE,"DIRECCION";#N/A,#N/A,TRUE,"RESUMEN"}</definedName>
    <definedName name="DGRR_2" hidden="1">{#N/A,#N/A,TRUE,"INGENIERIA";#N/A,#N/A,TRUE,"COMPRAS";#N/A,#N/A,TRUE,"DIRECCION";#N/A,#N/A,TRUE,"RESUMEN"}</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hjdb53" hidden="1">{#N/A,#N/A,TRUE,"1842CWN0"}</definedName>
    <definedName name="djdbsc" hidden="1">{#N/A,#N/A,TRUE,"1842CWN0"}</definedName>
    <definedName name="djdytj" hidden="1">{"TAB1",#N/A,TRUE,"GENERAL";"TAB2",#N/A,TRUE,"GENERAL";"TAB3",#N/A,TRUE,"GENERAL";"TAB4",#N/A,TRUE,"GENERAL";"TAB5",#N/A,TRUE,"GENERAL"}</definedName>
    <definedName name="djkdhbdv" hidden="1">{#N/A,#N/A,TRUE,"1842CWN0"}</definedName>
    <definedName name="dkdk"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dldjdb" hidden="1">{#N/A,#N/A,TRUE,"INGENIERIA";#N/A,#N/A,TRUE,"COMPRAS";#N/A,#N/A,TRUE,"DIRECCION";#N/A,#N/A,TRUE,"RESUMEN"}</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af" hidden="1">{"CONCABL1.1",#N/A,FALSE,"1.1.1a1.1.3 ACSR";"AISL1.2",#N/A,FALSE,"1.1.1a1.1.3 ACSR";"torr1.1.3",#N/A,FALSE,"1.1.1a1.1.3 ACSR";"cm1.2",#N/A,FALSE,"1.2 ACSR";"cm2.2",#N/A,FALSE,"1.2 ACSR";#N/A,#N/A,FALSE,"1.3 ACSR";#N/A,#N/A,FALSE,"2.1.1A2.1.3 ACAR";"ac2.1",#N/A,FALSE,"1.2 ACAR";"ac2.2",#N/A,FALSE,"1.2 ACAR";#N/A,#N/A,FALSE,"2.3 ACAR"}</definedName>
    <definedName name="DSD" hidden="1">{"via1",#N/A,TRUE,"general";"via2",#N/A,TRUE,"general";"via3",#N/A,TRUE,"general"}</definedName>
    <definedName name="dsdads4" hidden="1">{"TAB1",#N/A,TRUE,"GENERAL";"TAB2",#N/A,TRUE,"GENERAL";"TAB3",#N/A,TRUE,"GENERAL";"TAB4",#N/A,TRUE,"GENERAL";"TAB5",#N/A,TRUE,"GENERAL"}</definedName>
    <definedName name="dsdsdsdsddsddsdddsdsdsdsdsdsdsdsdsdsdsdsds" hidden="1">'[14]46W9'!#REF!</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vklsbn" hidden="1">{#N/A,#N/A,TRUE,"INGENIERIA";#N/A,#N/A,TRUE,"COMPRAS";#N/A,#N/A,TRUE,"DIRECCION";#N/A,#N/A,TRUE,"RESUMEN"}</definedName>
    <definedName name="DWPRICE" hidden="1">#REF!</definedName>
    <definedName name="dxfgg" hidden="1">{"via1",#N/A,TRUE,"general";"via2",#N/A,TRUE,"general";"via3",#N/A,TRUE,"general"}</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jbd84" hidden="1">{#N/A,#N/A,TRUE,"1842CWN0"}</definedName>
    <definedName name="ekc" hidden="1">{#N/A,#N/A,TRUE,"INGENIERIA";#N/A,#N/A,TRUE,"COMPRAS";#N/A,#N/A,TRUE,"DIRECCION";#N/A,#N/A,TRUE,"RESUMEN"}</definedName>
    <definedName name="Elec" localSheetId="33" hidden="1">{#N/A,#N/A,TRUE,"0001";#N/A,#N/A,TRUE,"0002";#N/A,#N/A,TRUE,"0003";#N/A,#N/A,TRUE,"0004";#N/A,#N/A,TRUE,"0005";#N/A,#N/A,TRUE,"0006";#N/A,#N/A,TRUE,"0007";#N/A,#N/A,TRUE,"0008";#N/A,#N/A,TRUE,"0009";#N/A,#N/A,TRUE,"0010"}</definedName>
    <definedName name="Elec" hidden="1">{#N/A,#N/A,TRUE,"0001";#N/A,#N/A,TRUE,"0002";#N/A,#N/A,TRUE,"0003";#N/A,#N/A,TRUE,"0004";#N/A,#N/A,TRUE,"0005";#N/A,#N/A,TRUE,"0006";#N/A,#N/A,TRUE,"0007";#N/A,#N/A,TRUE,"0008";#N/A,#N/A,TRUE,"0009";#N/A,#N/A,TRUE,"0010"}</definedName>
    <definedName name="ElectricoPV2" localSheetId="33" hidden="1">{"via1",#N/A,TRUE,"general";"via2",#N/A,TRUE,"general";"via3",#N/A,TRUE,"general"}</definedName>
    <definedName name="ElectricoPV2" hidden="1">{"via1",#N/A,TRUE,"general";"via2",#N/A,TRUE,"general";"via3",#N/A,TRUE,"general"}</definedName>
    <definedName name="Electricos" localSheetId="33" hidden="1">{"AURES1",#N/A,FALSE,"GENERAL";"AURES2",#N/A,FALSE,"GENERAL";"AURES3",#N/A,FALSE,"GENERAL";"AURES4",#N/A,FALSE,"GENERAL";"AURES5",#N/A,FALSE,"GENERAL";"AURES6",#N/A,FALSE,"GENERAL";"AURES7",#N/A,FALSE,"GENERAL"}</definedName>
    <definedName name="Electricos" hidden="1">{"AURES1",#N/A,FALSE,"GENERAL";"AURES2",#N/A,FALSE,"GENERAL";"AURES3",#N/A,FALSE,"GENERAL";"AURES4",#N/A,FALSE,"GENERAL";"AURES5",#N/A,FALSE,"GENERAL";"AURES6",#N/A,FALSE,"GENERAL";"AURES7",#N/A,FALSE,"GENERAL"}</definedName>
    <definedName name="Ensayo" localSheetId="33" hidden="1">{"AURES1",#N/A,TRUE,"GENERAL";"AURES2",#N/A,TRUE,"GENERAL";"AURES3",#N/A,TRUE,"GENERAL";"AURES4",#N/A,TRUE,"GENERAL";"AURES5",#N/A,TRUE,"GENERAL";"AURES6",#N/A,TRUE,"GENERAL";"AURES7",#N/A,TRUE,"GENERAL"}</definedName>
    <definedName name="Ensayo" hidden="1">{"AURES1",#N/A,TRUE,"GENERAL";"AURES2",#N/A,TRUE,"GENERAL";"AURES3",#N/A,TRUE,"GENERAL";"AURES4",#N/A,TRUE,"GENERAL";"AURES5",#N/A,TRUE,"GENERAL";"AURES6",#N/A,TRUE,"GENERAL";"AURES7",#N/A,TRUE,"GENERAL"}</definedName>
    <definedName name="eqw" hidden="1">{"via1",#N/A,TRUE,"general";"via2",#N/A,TRUE,"general";"via3",#N/A,TRUE,"general"}</definedName>
    <definedName name="erfg" hidden="1">{#N/A,#N/A,FALSE,"Hoja1";#N/A,#N/A,FALSE,"Hoja2"}</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TRUCTURA" hidden="1">{#N/A,#N/A,TRUE,"INGENIERIA";#N/A,#N/A,TRUE,"COMPRAS";#N/A,#N/A,TRUE,"DIRECCION";#N/A,#N/A,TRUE,"RESUMEN"}</definedName>
    <definedName name="ESTRUCTURA_1" hidden="1">{#N/A,#N/A,TRUE,"INGENIERIA";#N/A,#N/A,TRUE,"COMPRAS";#N/A,#N/A,TRUE,"DIRECCION";#N/A,#N/A,TRUE,"RESUMEN"}</definedName>
    <definedName name="ESTRUCTURA_2" hidden="1">{#N/A,#N/A,TRUE,"INGENIERIA";#N/A,#N/A,TRUE,"COMPRAS";#N/A,#N/A,TRUE,"DIRECCION";#N/A,#N/A,TRUE,"RESUMEN"}</definedName>
    <definedName name="etertgg" hidden="1">{"via1",#N/A,TRUE,"general";"via2",#N/A,TRUE,"general";"via3",#N/A,TRUE,"general"}</definedName>
    <definedName name="etertt" hidden="1">{#N/A,#N/A,TRUE,"1842CWN0"}</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 localSheetId="1" hidden="1">#REF!</definedName>
    <definedName name="EX" hidden="1">#REF!</definedName>
    <definedName name="EX_1" localSheetId="1" hidden="1">#REF!</definedName>
    <definedName name="EX_1" hidden="1">#REF!</definedName>
    <definedName name="EXCAVACION" localSheetId="2" hidden="1">#REF!</definedName>
    <definedName name="EXCAVACION" localSheetId="3" hidden="1">#REF!</definedName>
    <definedName name="EXCAVACION" localSheetId="4" hidden="1">#REF!</definedName>
    <definedName name="EXCAVACION" localSheetId="5" hidden="1">#REF!</definedName>
    <definedName name="EXCAVACION" localSheetId="6" hidden="1">#REF!</definedName>
    <definedName name="EXCAVACION" localSheetId="7" hidden="1">#REF!</definedName>
    <definedName name="EXCAVACION" localSheetId="8" hidden="1">#REF!</definedName>
    <definedName name="EXCAVACION" localSheetId="9" hidden="1">#REF!</definedName>
    <definedName name="EXCAVACION" localSheetId="10" hidden="1">#REF!</definedName>
    <definedName name="EXCAVACION" localSheetId="11" hidden="1">#REF!</definedName>
    <definedName name="EXCAVACION" localSheetId="12" hidden="1">#REF!</definedName>
    <definedName name="EXCAVACION" localSheetId="13" hidden="1">#REF!</definedName>
    <definedName name="EXCAVACION" localSheetId="14" hidden="1">#REF!</definedName>
    <definedName name="EXCAVACION" localSheetId="15" hidden="1">#REF!</definedName>
    <definedName name="EXCAVACION" localSheetId="16" hidden="1">#REF!</definedName>
    <definedName name="EXCAVACION" localSheetId="17" hidden="1">#REF!</definedName>
    <definedName name="EXCAVACION" localSheetId="18" hidden="1">#REF!</definedName>
    <definedName name="EXCAVACION" localSheetId="19" hidden="1">#REF!</definedName>
    <definedName name="EXCAVACION" localSheetId="20" hidden="1">#REF!</definedName>
    <definedName name="EXCAVACION" localSheetId="21" hidden="1">#REF!</definedName>
    <definedName name="EXCAVACION" localSheetId="22" hidden="1">#REF!</definedName>
    <definedName name="EXCAVACION" localSheetId="23" hidden="1">#REF!</definedName>
    <definedName name="EXCAVACION" localSheetId="24" hidden="1">#REF!</definedName>
    <definedName name="EXCAVACION" localSheetId="25" hidden="1">#REF!</definedName>
    <definedName name="EXCAVACION" localSheetId="26" hidden="1">#REF!</definedName>
    <definedName name="EXCAVACION" localSheetId="27" hidden="1">#REF!</definedName>
    <definedName name="EXCAVACION" localSheetId="28" hidden="1">#REF!</definedName>
    <definedName name="EXCAVACION" hidden="1">#REF!</definedName>
    <definedName name="FAC" hidden="1">#REF!</definedName>
    <definedName name="fafdsaf" hidden="1">{"CONCABL1.1",#N/A,FALSE,"1.1.1a1.1.3 ACSR";"AISL1.2",#N/A,FALSE,"1.1.1a1.1.3 ACSR";"torr1.1.3",#N/A,FALSE,"1.1.1a1.1.3 ACSR";"cm1.2",#N/A,FALSE,"1.2 ACSR";"cm2.2",#N/A,FALSE,"1.2 ACSR";#N/A,#N/A,FALSE,"1.3 ACSR";#N/A,#N/A,FALSE,"2.1.1A2.1.3 ACAR";"ac2.1",#N/A,FALSE,"1.2 ACAR";"ac2.2",#N/A,FALSE,"1.2 ACAR";#N/A,#N/A,FALSE,"2.3 ACAR"}</definedName>
    <definedName name="fda" hidden="1">{"TAB1",#N/A,TRUE,"GENERAL";"TAB2",#N/A,TRUE,"GENERAL";"TAB3",#N/A,TRUE,"GENERAL";"TAB4",#N/A,TRUE,"GENERAL";"TAB5",#N/A,TRUE,"GENERAL"}</definedName>
    <definedName name="fdadsfa"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DSS" hidden="1">{"CONCABL1.1",#N/A,FALSE,"1.1.1a1.1.3 ACSR";"AISL1.2",#N/A,FALSE,"1.1.1a1.1.3 ACSR";"torr1.1.3",#N/A,FALSE,"1.1.1a1.1.3 ACSR";"cm1.2",#N/A,FALSE,"1.2 ACSR";"cm2.2",#N/A,FALSE,"1.2 ACSR";#N/A,#N/A,FALSE,"1.3 ACSR";#N/A,#N/A,FALSE,"2.1.1A2.1.3 ACAR";"ac2.1",#N/A,FALSE,"1.2 ACAR";"ac2.2",#N/A,FALSE,"1.2 ACAR";#N/A,#N/A,FALSE,"2.3 ACAR"}</definedName>
    <definedName name="ferfer" hidden="1">{"via1",#N/A,TRUE,"general";"via2",#N/A,TRUE,"general";"via3",#N/A,TRUE,"general"}</definedName>
    <definedName name="fff" hidden="1">{"via1",#N/A,TRUE,"general";"via2",#N/A,TRUE,"general";"via3",#N/A,TRUE,"general"}</definedName>
    <definedName name="ffff" hidden="1">{"CONCABL1.1",#N/A,FALSE,"1.1.1a1.1.3 ACSR";"AISL1.2",#N/A,FALSE,"1.1.1a1.1.3 ACSR";"torr1.1.3",#N/A,FALSE,"1.1.1a1.1.3 ACSR";"cm1.2",#N/A,FALSE,"1.2 ACSR";"cm2.2",#N/A,FALSE,"1.2 ACSR";#N/A,#N/A,FALSE,"1.3 ACSR";#N/A,#N/A,FALSE,"2.1.1A2.1.3 ACAR";"ac2.1",#N/A,FALSE,"1.2 ACAR";"ac2.2",#N/A,FALSE,"1.2 ACAR";#N/A,#N/A,FALSE,"2.3 ACAR"}</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fgh" hidden="1">{#N/A,#N/A,TRUE,"1842CWN0"}</definedName>
    <definedName name="ffnkl" hidden="1">{#N/A,#N/A,TRUE,"INGENIERIA";#N/A,#N/A,TRUE,"COMPRAS";#N/A,#N/A,TRUE,"DIRECCION";#N/A,#N/A,TRUE,"RESUMEN"}</definedName>
    <definedName name="fgbas" hidden="1">{#N/A,#N/A,TRUE,"INGENIERIA";#N/A,#N/A,TRUE,"COMPRAS";#N/A,#N/A,TRUE,"DIRECCION";#N/A,#N/A,TRUE,"RESUMEN"}</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gjk" hidden="1">{#N/A,#N/A,TRUE,"INGENIERIA";#N/A,#N/A,TRUE,"COMPRAS";#N/A,#N/A,TRUE,"DIRECCION";#N/A,#N/A,TRUE,"RESUMEN"}</definedName>
    <definedName name="fgs" hidden="1">{#N/A,#N/A,TRUE,"1842CWN0"}</definedName>
    <definedName name="fgyj" hidden="1">{"CONCABL1.1",#N/A,FALSE,"1.1.1a1.1.3 ACSR";"AISL1.2",#N/A,FALSE,"1.1.1a1.1.3 ACSR";"torr1.1.3",#N/A,FALSE,"1.1.1a1.1.3 ACSR";"cm1.2",#N/A,FALSE,"1.2 ACSR";"cm2.2",#N/A,FALSE,"1.2 ACSR";#N/A,#N/A,FALSE,"1.3 ACSR";#N/A,#N/A,FALSE,"2.1.1A2.1.3 ACAR";"ac2.1",#N/A,FALSE,"1.2 ACAR";"ac2.2",#N/A,FALSE,"1.2 ACAR";#N/A,#N/A,FALSE,"2.3 ACAR"}</definedName>
    <definedName name="fhf" hidden="1">{#N/A,#N/A,TRUE,"1842CWN0"}</definedName>
    <definedName name="fhfg" hidden="1">{"TAB1",#N/A,TRUE,"GENERAL";"TAB2",#N/A,TRUE,"GENERAL";"TAB3",#N/A,TRUE,"GENERAL";"TAB4",#N/A,TRUE,"GENERAL";"TAB5",#N/A,TRUE,"GENERAL"}</definedName>
    <definedName name="fhfgh" hidden="1">{"via1",#N/A,TRUE,"general";"via2",#N/A,TRUE,"general";"via3",#N/A,TRUE,"general"}</definedName>
    <definedName name="fhg" localSheetId="0" hidden="1">{#N/A,#N/A,TRUE,"1842CWN0"}</definedName>
    <definedName name="fhg" hidden="1">{#N/A,#N/A,TRUE,"1842CWN0"}</definedName>
    <definedName name="fhg_1" hidden="1">{#N/A,#N/A,TRUE,"1842CWN0"}</definedName>
    <definedName name="fhg_2" hidden="1">{#N/A,#N/A,TRUE,"1842CWN0"}</definedName>
    <definedName name="fhgh" hidden="1">{"via1",#N/A,TRUE,"general";"via2",#N/A,TRUE,"general";"via3",#N/A,TRUE,"general"}</definedName>
    <definedName name="fhpltyunh" hidden="1">{"via1",#N/A,TRUE,"general";"via2",#N/A,TRUE,"general";"via3",#N/A,TRUE,"general"}</definedName>
    <definedName name="fill1" localSheetId="1" hidden="1">#REF!</definedName>
    <definedName name="fill1" hidden="1">#REF!</definedName>
    <definedName name="fjdkdk" hidden="1">{#N/A,#N/A,TRUE,"INGENIERIA";#N/A,#N/A,TRUE,"COMPRAS";#N/A,#N/A,TRUE,"DIRECCION";#N/A,#N/A,TRUE,"RESUMEN"}</definedName>
    <definedName name="flhg" hidden="1">{#N/A,#N/A,TRUE,"1842CWN0"}</definedName>
    <definedName name="fli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fple" hidden="1">{#N/A,#N/A,TRUE,"INGENIERIA";#N/A,#N/A,TRUE,"COMPRAS";#N/A,#N/A,TRUE,"DIRECCION";#N/A,#N/A,TRUE,"RESUMEN"}</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t" hidden="1">{#N/A,#N/A,TRUE,"INGENIERIA";#N/A,#N/A,TRUE,"COMPRAS";#N/A,#N/A,TRUE,"DIRECCION";#N/A,#N/A,TRUE,"RESUMEN"}</definedName>
    <definedName name="fvgh" hidden="1">{#N/A,#N/A,TRUE,"INGENIERIA";#N/A,#N/A,TRUE,"COMPRAS";#N/A,#N/A,TRUE,"DIRECCION";#N/A,#N/A,TRUE,"RESUMEN"}</definedName>
    <definedName name="fvghh" hidden="1">{#N/A,#N/A,TRUE,"1842CWN0"}</definedName>
    <definedName name="fvrj" hidden="1">{#N/A,#N/A,TRUE,"1842CWN0"}</definedName>
    <definedName name="fwff" hidden="1">{"via1",#N/A,TRUE,"general";"via2",#N/A,TRUE,"general";"via3",#N/A,TRUE,"general"}</definedName>
    <definedName name="fwwe" hidden="1">{"via1",#N/A,TRUE,"general";"via2",#N/A,TRUE,"general";"via3",#N/A,TRUE,"general"}</definedName>
    <definedName name="gba" hidden="1">{#N/A,#N/A,FALSE,"orthoflow";#N/A,#N/A,FALSE,"Miscelaneos";#N/A,#N/A,FALSE,"Instrumentacio";#N/A,#N/A,FALSE,"Electrico";#N/A,#N/A,FALSE,"Valv. Seguridad"}</definedName>
    <definedName name="gbac" hidden="1">{#N/A,#N/A,FALSE,"Estatico";#N/A,#N/A,FALSE,"Tuberia";#N/A,#N/A,FALSE,"Instrumentación";#N/A,#N/A,FALSE,"Mecanica";#N/A,#N/A,FALSE,"Electrico";#N/A,#N/A,FALSE,"Ofic.Civiles"}</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fgfhhf" hidden="1">{#N/A,#N/A,TRUE,"INGENIERIA";#N/A,#N/A,TRUE,"COMPRAS";#N/A,#N/A,TRUE,"DIRECCION";#N/A,#N/A,TRUE,"RESUMEN"}</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fdgj" hidden="1">{#N/A,#N/A,TRUE,"1842CWN0"}</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h"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ggjgjkg" hidden="1">{#N/A,#N/A,TRUE,"1842CWN0"}</definedName>
    <definedName name="ggtgt" hidden="1">{"via1",#N/A,TRUE,"general";"via2",#N/A,TRUE,"general";"via3",#N/A,TRUE,"general"}</definedName>
    <definedName name="ghdfgh" hidden="1">{#N/A,#N/A,TRUE,"INGENIERIA";#N/A,#N/A,TRUE,"COMPRAS";#N/A,#N/A,TRUE,"DIRECCION";#N/A,#N/A,TRUE,"RESUMEN"}</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fgh" hidden="1">{#N/A,#N/A,TRUE,"INGENIERIA";#N/A,#N/A,TRUE,"COMPRAS";#N/A,#N/A,TRUE,"DIRECCION";#N/A,#N/A,TRUE,"RESUMEN"}</definedName>
    <definedName name="ghjghj" hidden="1">{"TAB1",#N/A,TRUE,"GENERAL";"TAB2",#N/A,TRUE,"GENERAL";"TAB3",#N/A,TRUE,"GENERAL";"TAB4",#N/A,TRUE,"GENERAL";"TAB5",#N/A,TRUE,"GENERAL"}</definedName>
    <definedName name="ghjtfj"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GHKJHK" hidden="1">{"TAB1",#N/A,TRUE,"GENERAL";"TAB2",#N/A,TRUE,"GENERAL";"TAB3",#N/A,TRUE,"GENERAL";"TAB4",#N/A,TRUE,"GENERAL";"TAB5",#N/A,TRUE,"GENERAL"}</definedName>
    <definedName name="ghnbbfr" hidden="1">{#N/A,#N/A,TRUE,"1842CWN0"}</definedName>
    <definedName name="gifbfbv" hidden="1">{#N/A,#N/A,TRUE,"INGENIERIA";#N/A,#N/A,TRUE,"COMPRAS";#N/A,#N/A,TRUE,"DIRECCION";#N/A,#N/A,TRUE,"RESUMEN"}</definedName>
    <definedName name="GJHVCB" hidden="1">{"TAB1",#N/A,TRUE,"GENERAL";"TAB2",#N/A,TRUE,"GENERAL";"TAB3",#N/A,TRUE,"GENERAL";"TAB4",#N/A,TRUE,"GENERAL";"TAB5",#N/A,TRUE,"GENERAL"}</definedName>
    <definedName name="gk" hidden="1">{"via1",#N/A,TRUE,"general";"via2",#N/A,TRUE,"general";"via3",#N/A,TRUE,"general"}</definedName>
    <definedName name="GMB" hidden="1">#REF!</definedName>
    <definedName name="gpx" hidden="1">{#N/A,#N/A,TRUE,"INGENIERIA";#N/A,#N/A,TRUE,"COMPRAS";#N/A,#N/A,TRUE,"DIRECCION";#N/A,#N/A,TRUE,"RESUMEN"}</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fg"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GSDG" hidden="1">{"TAB1",#N/A,TRUE,"GENERAL";"TAB2",#N/A,TRUE,"GENERAL";"TAB3",#N/A,TRUE,"GENERAL";"TAB4",#N/A,TRUE,"GENERAL";"TAB5",#N/A,TRUE,"GENERAL"}</definedName>
    <definedName name="gsfsf" hidden="1">{"via1",#N/A,TRUE,"general";"via2",#N/A,TRUE,"general";"via3",#N/A,TRUE,"general"}</definedName>
    <definedName name="gtfd" hidden="1">{#N/A,#N/A,TRUE,"1842CWN0"}</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dddslnb" hidden="1">{#N/A,#N/A,TRUE,"1842CWN0"}</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 hidden="1">{#N/A,#N/A,TRUE,"INGENIERIA";#N/A,#N/A,TRUE,"COMPRAS";#N/A,#N/A,TRUE,"DIRECCION";#N/A,#N/A,TRUE,"RESUMEN"}</definedName>
    <definedName name="hgfd" hidden="1">{#N/A,#N/A,TRUE,"1842CWN0"}</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g" hidden="1">{#N/A,#N/A,TRUE,"1842CWN0"}</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gb" hidden="1">{#N/A,#N/A,TRUE,"INGENIERIA";#N/A,#N/A,TRUE,"COMPRAS";#N/A,#N/A,TRUE,"DIRECCION";#N/A,#N/A,TRUE,"RESUMEN"}</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ikgchgf" hidden="1">{"CONCABL1.1",#N/A,FALSE,"1.1.1a1.1.3 ACSR";"AISL1.2",#N/A,FALSE,"1.1.1a1.1.3 ACSR";"torr1.1.3",#N/A,FALSE,"1.1.1a1.1.3 ACSR";"cm1.2",#N/A,FALSE,"1.2 ACSR";"cm2.2",#N/A,FALSE,"1.2 ACSR";#N/A,#N/A,FALSE,"1.3 ACSR";#N/A,#N/A,FALSE,"2.1.1A2.1.3 ACAR";"ac2.1",#N/A,FALSE,"1.2 ACAR";"ac2.2",#N/A,FALSE,"1.2 ACAR";#N/A,#N/A,FALSE,"2.3 ACAR"}</definedName>
    <definedName name="hjityu" hidden="1">{#N/A,#N/A,TRUE,"1842CWN0"}</definedName>
    <definedName name="hjjkhkjhjk" hidden="1">#REF!</definedName>
    <definedName name="HJKH" hidden="1">{"via1",#N/A,TRUE,"general";"via2",#N/A,TRUE,"general";"via3",#N/A,TRUE,"general"}</definedName>
    <definedName name="hjkjk" hidden="1">{"via1",#N/A,TRUE,"general";"via2",#N/A,TRUE,"general";"via3",#N/A,TRUE,"general"}</definedName>
    <definedName name="hkd" hidden="1">{#N/A,#N/A,TRUE,"1842CWN0"}</definedName>
    <definedName name="hn" hidden="1">{"TAB1",#N/A,TRUE,"GENERAL";"TAB2",#N/A,TRUE,"GENERAL";"TAB3",#N/A,TRUE,"GENERAL";"TAB4",#N/A,TRUE,"GENERAL";"TAB5",#N/A,TRUE,"GENERAL"}</definedName>
    <definedName name="hnf" hidden="1">{#N/A,#N/A,TRUE,"1842CWN0"}</definedName>
    <definedName name="hnrsd"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nj" hidden="1">{#N/A,#N/A,TRUE,"1842CWN0"}</definedName>
    <definedName name="hytirs" hidden="1">{"via1",#N/A,TRUE,"general";"via2",#N/A,TRUE,"general";"via3",#N/A,TRUE,"general"}</definedName>
    <definedName name="i8i" hidden="1">{"TAB1",#N/A,TRUE,"GENERAL";"TAB2",#N/A,TRUE,"GENERAL";"TAB3",#N/A,TRUE,"GENERAL";"TAB4",#N/A,TRUE,"GENERAL";"TAB5",#N/A,TRUE,"GENERAL"}</definedName>
    <definedName name="iact" hidden="1">{#N/A,#N/A,TRUE,"1842CWN0"}</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jfd" hidden="1">{#N/A,#N/A,TRUE,"INGENIERIA";#N/A,#N/A,TRUE,"COMPRAS";#N/A,#N/A,TRUE,"DIRECCION";#N/A,#N/A,TRUE,"RESUMEN"}</definedName>
    <definedName name="ijjbg" hidden="1">{#N/A,#N/A,TRUE,"1842CWN0"}</definedName>
    <definedName name="iktgvfmu" hidden="1">{"TAB1",#N/A,TRUE,"GENERAL";"TAB2",#N/A,TRUE,"GENERAL";"TAB3",#N/A,TRUE,"GENERAL";"TAB4",#N/A,TRUE,"GENERAL";"TAB5",#N/A,TRUE,"GENERAL"}</definedName>
    <definedName name="imgt" hidden="1">{#N/A,#N/A,TRUE,"INGENIERIA";#N/A,#N/A,TRUE,"COMPRAS";#N/A,#N/A,TRUE,"DIRECCION";#N/A,#N/A,TRUE,"RESUMEN"}</definedName>
    <definedName name="INGENIERIA1" localSheetId="1" hidden="1">#REF!</definedName>
    <definedName name="INGENIERIA1" hidden="1">#REF!</definedName>
    <definedName name="INGENIERIA11" localSheetId="1" hidden="1">#REF!</definedName>
    <definedName name="INGENIERIA11" hidden="1">#REF!</definedName>
    <definedName name="INTERVENTORIA" hidden="1">[4]G.G!#REF!</definedName>
    <definedName name="interventoria_2" hidden="1">#REF!</definedName>
    <definedName name="irng" localSheetId="1" hidden="1">#REF!</definedName>
    <definedName name="irng" hidden="1">#REF!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localSheetId="0" hidden="1">{#N/A,#N/A,TRUE,"1842CWN0"}</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dhsdva"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jeytj" hidden="1">{"TAB1",#N/A,TRUE,"GENERAL";"TAB2",#N/A,TRUE,"GENERAL";"TAB3",#N/A,TRUE,"GENERAL";"TAB4",#N/A,TRUE,"GENERAL";"TAB5",#N/A,TRUE,"GENERAL"}</definedName>
    <definedName name="jfç" localSheetId="1" hidden="1">#REF!</definedName>
    <definedName name="jfç" hidden="1">#REF!</definedName>
    <definedName name="jfhjfrt" hidden="1">{"TAB1",#N/A,TRUE,"GENERAL";"TAB2",#N/A,TRUE,"GENERAL";"TAB3",#N/A,TRUE,"GENERAL";"TAB4",#N/A,TRUE,"GENERAL";"TAB5",#N/A,TRUE,"GENERAL"}</definedName>
    <definedName name="jfyu"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jgfde" hidden="1">{#N/A,#N/A,TRUE,"INGENIERIA";#N/A,#N/A,TRUE,"COMPRAS";#N/A,#N/A,TRUE,"DIRECCION";#N/A,#N/A,TRUE,"RESUMEN"}</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localSheetId="0" hidden="1">{#N/A,#N/A,TRUE,"1842CWN0"}</definedName>
    <definedName name="jhg" hidden="1">{"TAB1",#N/A,TRUE,"GENERAL";"TAB2",#N/A,TRUE,"GENERAL";"TAB3",#N/A,TRUE,"GENERAL";"TAB4",#N/A,TRUE,"GENERAL";"TAB5",#N/A,TRUE,"GENERAL"}</definedName>
    <definedName name="jhjio" hidden="1">{"CONCABL1.1",#N/A,FALSE,"1.1.1a1.1.3 ACSR";"AISL1.2",#N/A,FALSE,"1.1.1a1.1.3 ACSR";"torr1.1.3",#N/A,FALSE,"1.1.1a1.1.3 ACSR";"cm1.2",#N/A,FALSE,"1.2 ACSR";"cm2.2",#N/A,FALSE,"1.2 ACSR";#N/A,#N/A,FALSE,"1.3 ACSR";#N/A,#N/A,FALSE,"2.1.1A2.1.3 ACAR";"ac2.1",#N/A,FALSE,"1.2 ACAR";"ac2.2",#N/A,FALSE,"1.2 ACAR";#N/A,#N/A,FALSE,"2.3 ACAR"}</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 hidden="1">{#N/A,#N/A,FALSE,"Hoja1";#N/A,#N/A,FALSE,"Hoja2"}</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ashfjkdsf" hidden="1">{"CONCABL1.1",#N/A,FALSE,"1.1.1a1.1.3 ACSR";"AISL1.2",#N/A,FALSE,"1.1.1a1.1.3 ACSR";"torr1.1.3",#N/A,FALSE,"1.1.1a1.1.3 ACSR";"cm1.2",#N/A,FALSE,"1.2 ACSR";"cm2.2",#N/A,FALSE,"1.2 ACSR";#N/A,#N/A,FALSE,"1.3 ACSR";#N/A,#N/A,FALSE,"2.1.1A2.1.3 ACAR";"ac2.1",#N/A,FALSE,"1.2 ACAR";"ac2.2",#N/A,FALSE,"1.2 ACAR";#N/A,#N/A,FALSE,"2.3 ACAR"}</definedName>
    <definedName name="jkk" hidden="1">{"TAB1",#N/A,TRUE,"GENERAL";"TAB2",#N/A,TRUE,"GENERAL";"TAB3",#N/A,TRUE,"GENERAL";"TAB4",#N/A,TRUE,"GENERAL";"TAB5",#N/A,TRUE,"GENERAL"}</definedName>
    <definedName name="joel" hidden="1">{"CONCABL1.1",#N/A,FALSE,"1.1.1a1.1.3 ACSR";"AISL1.2",#N/A,FALSE,"1.1.1a1.1.3 ACSR";"torr1.1.3",#N/A,FALSE,"1.1.1a1.1.3 ACSR";"cm1.2",#N/A,FALSE,"1.2 ACSR";"cm2.2",#N/A,FALSE,"1.2 ACSR";#N/A,#N/A,FALSE,"1.3 ACSR";#N/A,#N/A,FALSE,"2.1.1A2.1.3 ACAR";"ac2.1",#N/A,FALSE,"1.2 ACAR";"ac2.2",#N/A,FALSE,"1.2 ACAR";#N/A,#N/A,FALSE,"2.3 ACAR"}</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dbdif" hidden="1">{#N/A,#N/A,TRUE,"1842CWN0"}</definedName>
    <definedName name="kdjdbv" hidden="1">{#N/A,#N/A,TRUE,"1842CWN0"}</definedName>
    <definedName name="kdjk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KDL" hidden="1">{#N/A,#N/A,TRUE,"1842CWN0"}</definedName>
    <definedName name="KDL_1" hidden="1">{#N/A,#N/A,TRUE,"1842CWN0"}</definedName>
    <definedName name="KDL_2" hidden="1">{#N/A,#N/A,TRUE,"1842CWN0"}</definedName>
    <definedName name="kdmfm" localSheetId="1" hidden="1">#REF!</definedName>
    <definedName name="kdmfm" hidden="1">#REF!</definedName>
    <definedName name="khgfd" hidden="1">{#N/A,#N/A,TRUE,"INGENIERIA";#N/A,#N/A,TRUE,"COMPRAS";#N/A,#N/A,TRUE,"DIRECCION";#N/A,#N/A,TRUE,"RESUMEN"}</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shgsv" hidden="1">{#N/A,#N/A,TRUE,"INGENIERIA";#N/A,#N/A,TRUE,"COMPRAS";#N/A,#N/A,TRUE,"DIRECCION";#N/A,#N/A,TRUE,"RESUMEN"}</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lfjdh" hidden="1">{#N/A,#N/A,TRUE,"1842CWN0"}</definedName>
    <definedName name="klh" hidden="1">{#N/A,#N/A,TRUE,"INGENIERIA";#N/A,#N/A,TRUE,"COMPRAS";#N/A,#N/A,TRUE,"DIRECCION";#N/A,#N/A,TRUE,"RESUMEN"}</definedName>
    <definedName name="klsjshn"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KO" localSheetId="0" hidden="1">#REF!</definedName>
    <definedName name="KO" hidden="1">#REF!</definedName>
    <definedName name="krtrk" hidden="1">{"via1",#N/A,TRUE,"general";"via2",#N/A,TRUE,"general";"via3",#N/A,TRUE,"general"}</definedName>
    <definedName name="kshsv" hidden="1">{#N/A,#N/A,TRUE,"1842CWN0"}</definedName>
    <definedName name="kyr" hidden="1">{"TAB1",#N/A,TRUE,"GENERAL";"TAB2",#N/A,TRUE,"GENERAL";"TAB3",#N/A,TRUE,"GENERAL";"TAB4",#N/A,TRUE,"GENERAL";"TAB5",#N/A,TRUE,"GENERAL"}</definedName>
    <definedName name="lame" localSheetId="1" hidden="1">#REF!</definedName>
    <definedName name="lame" hidden="1">#REF!</definedName>
    <definedName name="LaminDuctos" hidden="1">[10]MPC3I4!$2552:$3906</definedName>
    <definedName name="leb" hidden="1">{#N/A,#N/A,TRUE,"1842CWN0"}</definedName>
    <definedName name="lgioh"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ksjks" hidden="1">{#N/A,#N/A,TRUE,"INGENIERIA";#N/A,#N/A,TRUE,"COMPRAS";#N/A,#N/A,TRUE,"DIRECCION";#N/A,#N/A,TRUE,"RESUMEN"}</definedName>
    <definedName name="LL" hidden="1">{#N/A,#N/A,FALSE,"orthoflow";#N/A,#N/A,FALSE,"Miscelaneos";#N/A,#N/A,FALSE,"Instrumentacio";#N/A,#N/A,FALSE,"Electrico";#N/A,#N/A,FALSE,"Valv. Seguridad"}</definedName>
    <definedName name="lllllh" hidden="1">{"via1",#N/A,TRUE,"general";"via2",#N/A,TRUE,"general";"via3",#N/A,TRUE,"general"}</definedName>
    <definedName name="lllllllo" hidden="1">{"via1",#N/A,TRUE,"general";"via2",#N/A,TRUE,"general";"via3",#N/A,TRUE,"general"}</definedName>
    <definedName name="lllmgf" hidden="1">{#N/A,#N/A,TRUE,"INGENIERIA";#N/A,#N/A,TRUE,"COMPRAS";#N/A,#N/A,TRUE,"DIRECCION";#N/A,#N/A,TRUE,"RESUMEN"}</definedName>
    <definedName name="lmn" hidden="1">{#N/A,#N/A,TRUE,"INGENIERIA";#N/A,#N/A,TRUE,"COMPRAS";#N/A,#N/A,TRUE,"DIRECCION";#N/A,#N/A,TRUE,"RESUMEN"}</definedName>
    <definedName name="lolol" hidden="1">{"TAB1",#N/A,TRUE,"GENERAL";"TAB2",#N/A,TRUE,"GENERAL";"TAB3",#N/A,TRUE,"GENERAL";"TAB4",#N/A,TRUE,"GENERAL";"TAB5",#N/A,TRUE,"GENERAL"}</definedName>
    <definedName name="lplpl" hidden="1">{"via1",#N/A,TRUE,"general";"via2",#N/A,TRUE,"general";"via3",#N/A,TRUE,"general"}</definedName>
    <definedName name="LRP" hidden="1">{"CONCABL1.1",#N/A,FALSE,"1.1.1a1.1.3 ACSR";"AISL1.2",#N/A,FALSE,"1.1.1a1.1.3 ACSR";"torr1.1.3",#N/A,FALSE,"1.1.1a1.1.3 ACSR";"cm1.2",#N/A,FALSE,"1.2 ACSR";"cm2.2",#N/A,FALSE,"1.2 ACSR";#N/A,#N/A,FALSE,"1.3 ACSR";#N/A,#N/A,FALSE,"2.1.1A2.1.3 ACAR";"ac2.1",#N/A,FALSE,"1.2 ACAR";"ac2.2",#N/A,FALSE,"1.2 ACAR";#N/A,#N/A,FALSE,"2.3 ACAR"}</definedName>
    <definedName name="lsb" hidden="1">{#N/A,#N/A,TRUE,"1842CWN0"}</definedName>
    <definedName name="lsksk" hidden="1">{#N/A,#N/A,TRUE,"1842CWN0"}</definedName>
    <definedName name="lucy" hidden="1">{"TAB1",#N/A,TRUE,"GENERAL";"TAB2",#N/A,TRUE,"GENERAL";"TAB3",#N/A,TRUE,"GENERAL";"TAB4",#N/A,TRUE,"GENERAL";"TAB5",#N/A,TRUE,"GENERAL"}</definedName>
    <definedName name="lvc" hidden="1">{#N/A,#N/A,TRUE,"1842CWN0"}</definedName>
    <definedName name="mafdsf" hidden="1">{"via1",#N/A,TRUE,"general";"via2",#N/A,TRUE,"general";"via3",#N/A,TRUE,"general"}</definedName>
    <definedName name="mao" hidden="1">{"TAB1",#N/A,TRUE,"GENERAL";"TAB2",#N/A,TRUE,"GENERAL";"TAB3",#N/A,TRUE,"GENERAL";"TAB4",#N/A,TRUE,"GENERAL";"TAB5",#N/A,TRUE,"GENERAL"}</definedName>
    <definedName name="maow" hidden="1">{"via1",#N/A,TRUE,"general";"via2",#N/A,TRUE,"general";"via3",#N/A,TRUE,"general"}</definedName>
    <definedName name="MARAVILLA" hidden="1">{"PRES REHAB ARM-PER POR ITEMS  KM A KM",#N/A,TRUE,"Rehabilitacion Arm-Per"}</definedName>
    <definedName name="MARYLUZ" hidden="1">{"PRES REHAB ARM-PER POR ITEMS  KM A KM",#N/A,TRUE,"Rehabilitacion Arm-Per"}</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et" hidden="1">{#N/A,#N/A,TRUE,"1842CWN0"}</definedName>
    <definedName name="met_1" hidden="1">{#N/A,#N/A,TRUE,"1842CWN0"}</definedName>
    <definedName name="met_2" hidden="1">{#N/A,#N/A,TRUE,"1842CWN0"}</definedName>
    <definedName name="metal" hidden="1">{#N/A,#N/A,TRUE,"1842CWN0"}</definedName>
    <definedName name="metal_1" hidden="1">{#N/A,#N/A,TRUE,"1842CWN0"}</definedName>
    <definedName name="metal_2" hidden="1">{#N/A,#N/A,TRUE,"1842CWN0"}</definedName>
    <definedName name="mfgjrdt" hidden="1">{"TAB1",#N/A,TRUE,"GENERAL";"TAB2",#N/A,TRUE,"GENERAL";"TAB3",#N/A,TRUE,"GENERAL";"TAB4",#N/A,TRUE,"GENERAL";"TAB5",#N/A,TRUE,"GENERAL"}</definedName>
    <definedName name="mghm" hidden="1">{"via1",#N/A,TRUE,"general";"via2",#N/A,TRUE,"general";"via3",#N/A,TRUE,"general"}</definedName>
    <definedName name="mj" hidden="1">{#N/A,#N/A,TRUE,"1842CWN0"}</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A" hidden="1">{#N/A,#N/A,FALSE,"Hoja1";#N/A,#N/A,FALSE,"Hoja2"}</definedName>
    <definedName name="MOdificad" hidden="1">#REF!</definedName>
    <definedName name="MODIVejec" hidden="1">{#N/A,#N/A,FALSE,"Hoja1";#N/A,#N/A,FALSE,"Hoja2"}</definedName>
    <definedName name="MOE" hidden="1">{#N/A,#N/A,FALSE,"Hoja1";#N/A,#N/A,FALSE,"Hoja2"}</definedName>
    <definedName name="msdk" hidden="1">{#N/A,#N/A,TRUE,"1842CWN0"}</definedName>
    <definedName name="mxl"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 hidden="1">{"via1",#N/A,TRUE,"general";"via2",#N/A,TRUE,"general";"via3",#N/A,TRUE,"general"}</definedName>
    <definedName name="nbvnv" hidden="1">{"via1",#N/A,TRUE,"general";"via2",#N/A,TRUE,"general";"via3",#N/A,TRUE,"general"}</definedName>
    <definedName name="ncg" hidden="1">{#N/A,#N/A,TRUE,"1842CWN0"}</definedName>
    <definedName name="NDHS" hidden="1">{"TAB1",#N/A,TRUE,"GENERAL";"TAB2",#N/A,TRUE,"GENERAL";"TAB3",#N/A,TRUE,"GENERAL";"TAB4",#N/A,TRUE,"GENERAL";"TAB5",#N/A,TRUE,"GENERAL"}</definedName>
    <definedName name="nel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k" hidden="1">{"CONCABL1.1",#N/A,FALSE,"1.1.1a1.1.3 ACSR";"AISL1.2",#N/A,FALSE,"1.1.1a1.1.3 ACSR";"torr1.1.3",#N/A,FALSE,"1.1.1a1.1.3 ACSR";"cm1.2",#N/A,FALSE,"1.2 ACSR";"cm2.2",#N/A,FALSE,"1.2 ACSR";#N/A,#N/A,FALSE,"1.3 ACSR";#N/A,#N/A,FALSE,"2.1.1A2.1.3 ACAR";"ac2.1",#N/A,FALSE,"1.2 ACAR";"ac2.2",#N/A,FALSE,"1.2 ACAR";#N/A,#N/A,FALSE,"2.3 ACAR"}</definedName>
    <definedName name="nmmmm" hidden="1">{"via1",#N/A,TRUE,"general";"via2",#N/A,TRUE,"general";"via3",#N/A,TRUE,"general"}</definedName>
    <definedName name="nmv"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n" localSheetId="0" hidden="1">{#N/A,#N/A,TRUE,"1842CWN0"}</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asohsx" hidden="1">{#N/A,#N/A,TRUE,"INGENIERIA";#N/A,#N/A,TRUE,"COMPRAS";#N/A,#N/A,TRUE,"DIRECCION";#N/A,#N/A,TRUE,"RESUMEN"}</definedName>
    <definedName name="obd" hidden="1">{#N/A,#N/A,TRUE,"INGENIERIA";#N/A,#N/A,TRUE,"COMPRAS";#N/A,#N/A,TRUE,"DIRECCION";#N/A,#N/A,TRUE,"RESUMEN"}</definedName>
    <definedName name="obras" localSheetId="1" hidden="1">#REF!</definedName>
    <definedName name="obras" hidden="1">#REF!</definedName>
    <definedName name="obras11" localSheetId="1" hidden="1">#REF!</definedName>
    <definedName name="obras11" hidden="1">#REF!</definedName>
    <definedName name="OCTUBRE" hidden="1">{#N/A,#N/A,FALSE,"orthoflow";#N/A,#N/A,FALSE,"Miscelaneos";#N/A,#N/A,FALSE,"Instrumentacio";#N/A,#N/A,FALSE,"Electrico";#N/A,#N/A,FALSE,"Valv. Seguridad"}</definedName>
    <definedName name="ohb" hidden="1">{#N/A,#N/A,TRUE,"1842CWN0"}</definedName>
    <definedName name="ohcd" hidden="1">{#N/A,#N/A,TRUE,"1842CWN0"}</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jmerx"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OJO" localSheetId="33" hidden="1">#REF!</definedName>
    <definedName name="OJO" hidden="1">#REF!</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ORIGINAL" hidden="1">{#N/A,#N/A,FALSE,"orthoflow";#N/A,#N/A,FALSE,"Miscelaneos";#N/A,#N/A,FALSE,"Instrumentacio";#N/A,#N/A,FALSE,"Electrico";#N/A,#N/A,FALSE,"Valv. Seguridad"}</definedName>
    <definedName name="OROZCO" localSheetId="1" hidden="1">[1]INST!#REF!</definedName>
    <definedName name="OROZCO" hidden="1">[1]INST!#REF!</definedName>
    <definedName name="p0p0" hidden="1">{"via1",#N/A,TRUE,"general";"via2",#N/A,TRUE,"general";"via3",#N/A,TRUE,"general"}</definedName>
    <definedName name="PKHK" hidden="1">{"TAB1",#N/A,TRUE,"GENERAL";"TAB2",#N/A,TRUE,"GENERAL";"TAB3",#N/A,TRUE,"GENERAL";"TAB4",#N/A,TRUE,"GENERAL";"TAB5",#N/A,TRUE,"GENERAL"}</definedName>
    <definedName name="pkj" hidden="1">{"TAB1",#N/A,TRUE,"GENERAL";"TAB2",#N/A,TRUE,"GENERAL";"TAB3",#N/A,TRUE,"GENERAL";"TAB4",#N/A,TRUE,"GENERAL";"TAB5",#N/A,TRUE,"GENERAL"}</definedName>
    <definedName name="PL"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mt" hidden="1">{#N/A,#N/A,TRUE,"INGENIERIA";#N/A,#N/A,TRUE,"COMPRAS";#N/A,#N/A,TRUE,"DIRECCION";#N/A,#N/A,TRUE,"RESUMEN"}</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 hidden="1">{#N/A,#N/A,FALSE,"orthoflow";#N/A,#N/A,FALSE,"Miscelaneos";#N/A,#N/A,FALSE,"Instrumentacio";#N/A,#N/A,FALSE,"Electrico";#N/A,#N/A,FALSE,"Valv. Seguridad"}</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suDerivGuatDef" localSheetId="33" hidden="1">{"via1",#N/A,TRUE,"general";"via2",#N/A,TRUE,"general";"via3",#N/A,TRUE,"general"}</definedName>
    <definedName name="PresuDerivGuatDef" hidden="1">{"via1",#N/A,TRUE,"general";"via2",#N/A,TRUE,"general";"via3",#N/A,TRUE,"general"}</definedName>
    <definedName name="PresuPresaDef" localSheetId="33" hidden="1">{"via1",#N/A,TRUE,"general";"via2",#N/A,TRUE,"general";"via3",#N/A,TRUE,"general"}</definedName>
    <definedName name="PresuPresaDef"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G" hidden="1">#REF!</definedName>
    <definedName name="PROVISIONALES" hidden="1">#REF!</definedName>
    <definedName name="PTAR" hidden="1">{#N/A,#N/A,FALSE,"Estatico";#N/A,#N/A,FALSE,"Tuberia";#N/A,#N/A,FALSE,"Instrumentación";#N/A,#N/A,FALSE,"Mecanica";#N/A,#N/A,FALSE,"Electrico";#N/A,#N/A,FALSE,"Ofic.Civiles"}</definedName>
    <definedName name="ptope" hidden="1">{"TAB1",#N/A,TRUE,"GENERAL";"TAB2",#N/A,TRUE,"GENERAL";"TAB3",#N/A,TRUE,"GENERAL";"TAB4",#N/A,TRUE,"GENERAL";"TAB5",#N/A,TRUE,"GENERAL"}</definedName>
    <definedName name="ptopes"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pf" hidden="1">{#N/A,#N/A,TRUE,"1842CWN0"}</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ewertet" hidden="1">{#N/A,#N/A,TRUE,"1842CWN0"}</definedName>
    <definedName name="qwqwqwj" hidden="1">{"TAB1",#N/A,TRUE,"GENERAL";"TAB2",#N/A,TRUE,"GENERAL";"TAB3",#N/A,TRUE,"GENERAL";"TAB4",#N/A,TRUE,"GENERAL";"TAB5",#N/A,TRUE,"GENERAL"}</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rfd" hidden="1">{#N/A,#N/A,TRUE,"INGENIERIA";#N/A,#N/A,TRUE,"COMPRAS";#N/A,#N/A,TRUE,"DIRECCION";#N/A,#N/A,TRUE,"RESUMEN"}</definedName>
    <definedName name="rfgcv"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0" hidden="1">6</definedName>
    <definedName name="RiskHasSettings" hidden="1">5</definedName>
    <definedName name="RiskMinimizeOnStart" hidden="1">FALSE</definedName>
    <definedName name="RiskMonitorConvergence" hidden="1">FALSE</definedName>
    <definedName name="RiskMultipleCPUSupportEnabled" localSheetId="0" hidden="1">FALSE</definedName>
    <definedName name="RiskMultipleCPUSupportEnabled" hidden="1">TRUE</definedName>
    <definedName name="RiskNumIterations" localSheetId="0" hidden="1">1000</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localSheetId="0" hidden="1">3</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localSheetId="0" hidden="1">FALSE</definedName>
    <definedName name="RiskUseMultipleCPUs" hidden="1">TRUE</definedName>
    <definedName name="rj" hidden="1">{"TAB1",#N/A,TRUE,"GENERAL";"TAB2",#N/A,TRUE,"GENERAL";"TAB3",#N/A,TRUE,"GENERAL";"TAB4",#N/A,TRUE,"GENERAL";"TAB5",#N/A,TRUE,"GENERAL"}</definedName>
    <definedName name="rjjth" hidden="1">{"TAB1",#N/A,TRUE,"GENERAL";"TAB2",#N/A,TRUE,"GENERAL";"TAB3",#N/A,TRUE,"GENERAL";"TAB4",#N/A,TRUE,"GENERAL";"TAB5",#N/A,TRUE,"GENERAL"}</definedName>
    <definedName name="rjrfbv"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RRRRRRRRRRRR" hidden="1">{"CONCABL1.1",#N/A,FALSE,"1.1.1a1.1.3 ACSR";"AISL1.2",#N/A,FALSE,"1.1.1a1.1.3 ACSR";"torr1.1.3",#N/A,FALSE,"1.1.1a1.1.3 ACSR";"cm1.2",#N/A,FALSE,"1.2 ACSR";"cm2.2",#N/A,FALSE,"1.2 ACSR";#N/A,#N/A,FALSE,"1.3 ACSR";#N/A,#N/A,FALSE,"2.1.1A2.1.3 ACAR";"ac2.1",#N/A,FALSE,"1.2 ACAR";"ac2.2",#N/A,FALSE,"1.2 ACAR";#N/A,#N/A,FALSE,"2.3 ACAR"}</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D" hidden="1">{"via1",#N/A,TRUE,"general";"via2",#N/A,TRUE,"general";"via3",#N/A,TRUE,"general"}</definedName>
    <definedName name="sada" hidden="1">{"CONCABL1.1",#N/A,FALSE,"1.1.1a1.1.3 ACSR";"AISL1.2",#N/A,FALSE,"1.1.1a1.1.3 ACSR";"torr1.1.3",#N/A,FALSE,"1.1.1a1.1.3 ACSR";"cm1.2",#N/A,FALSE,"1.2 ACSR";"cm2.2",#N/A,FALSE,"1.2 ACSR";#N/A,#N/A,FALSE,"1.3 ACSR";#N/A,#N/A,FALSE,"2.1.1A2.1.3 ACAR";"ac2.1",#N/A,FALSE,"1.2 ACAR";"ac2.2",#N/A,FALSE,"1.2 ACAR";#N/A,#N/A,FALSE,"2.3 ACAR"}</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dfsafsa" hidden="1">{"CONCABL1.1",#N/A,FALSE,"1.1.1a1.1.3 ACSR";"AISL1.2",#N/A,FALSE,"1.1.1a1.1.3 ACSR";"torr1.1.3",#N/A,FALSE,"1.1.1a1.1.3 ACSR";"cm1.2",#N/A,FALSE,"1.2 ACSR";"cm2.2",#N/A,FALSE,"1.2 ACSR";#N/A,#N/A,FALSE,"1.3 ACSR";#N/A,#N/A,FALSE,"2.1.1A2.1.3 ACAR";"ac2.1",#N/A,FALSE,"1.2 ACAR";"ac2.2",#N/A,FALSE,"1.2 ACAR";#N/A,#N/A,FALSE,"2.3 ACAR"}</definedName>
    <definedName name="safdp" hidden="1">{"TAB1",#N/A,TRUE,"GENERAL";"TAB2",#N/A,TRUE,"GENERAL";"TAB3",#N/A,TRUE,"GENERAL";"TAB4",#N/A,TRUE,"GENERAL";"TAB5",#N/A,TRUE,"GENERAL"}</definedName>
    <definedName name="SASASASASAS" hidden="1">{"via1",#N/A,TRUE,"general";"via2",#N/A,TRUE,"general";"via3",#N/A,TRUE,"general"}</definedName>
    <definedName name="sbgfbgdr" hidden="1">{"via1",#N/A,TRUE,"general";"via2",#N/A,TRUE,"general";"via3",#N/A,TRUE,"general"}</definedName>
    <definedName name="sd" localSheetId="0" hidden="1">{"CONCABL1.1",#N/A,FALSE,"1.1.1a1.1.3 ACSR";"AISL1.2",#N/A,FALSE,"1.1.1a1.1.3 ACSR";"torr1.1.3",#N/A,FALSE,"1.1.1a1.1.3 ACSR";"cm1.2",#N/A,FALSE,"1.2 ACSR";"cm2.2",#N/A,FALSE,"1.2 ACSR";#N/A,#N/A,FALSE,"1.3 ACSR";#N/A,#N/A,FALSE,"2.1.1A2.1.3 ACAR";"ac2.1",#N/A,FALSE,"1.2 ACAR";"ac2.2",#N/A,FALSE,"1.2 ACAR";#N/A,#N/A,FALSE,"2.3 ACAR"}</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DSAFF" hidden="1">{#N/A,#N/A,TRUE,"1842CWN0"}</definedName>
    <definedName name="SDFCE" hidden="1">{"TAB1",#N/A,TRUE,"GENERAL";"TAB2",#N/A,TRUE,"GENERAL";"TAB3",#N/A,TRUE,"GENERAL";"TAB4",#N/A,TRUE,"GENERAL";"TAB5",#N/A,TRUE,"GENERAL"}</definedName>
    <definedName name="sdfd" hidden="1">{"via1",#N/A,TRUE,"general";"via2",#N/A,TRUE,"general";"via3",#N/A,TRUE,"general"}</definedName>
    <definedName name="SDFDG" hidden="1">{#N/A,#N/A,TRUE,"1842CWN0"}</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afsa" hidden="1">{"CONCABL1.1",#N/A,FALSE,"1.1.1a1.1.3 ACSR";"AISL1.2",#N/A,FALSE,"1.1.1a1.1.3 ACSR";"torr1.1.3",#N/A,FALSE,"1.1.1a1.1.3 ACSR";"cm1.2",#N/A,FALSE,"1.2 ACSR";"cm2.2",#N/A,FALSE,"1.2 ACSR";#N/A,#N/A,FALSE,"1.3 ACSR";#N/A,#N/A,FALSE,"2.1.1A2.1.3 ACAR";"ac2.1",#N/A,FALSE,"1.2 ACAR";"ac2.2",#N/A,FALSE,"1.2 ACAR";#N/A,#N/A,FALSE,"2.3 ACAR"}</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dgg" hidden="1">{#N/A,#N/A,TRUE,"INGENIERIA";#N/A,#N/A,TRUE,"COMPRAS";#N/A,#N/A,TRUE,"DIRECCION";#N/A,#N/A,TRUE,"RESUMEN"}</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jb81" hidden="1">{#N/A,#N/A,TRUE,"INGENIERIA";#N/A,#N/A,TRUE,"COMPRAS";#N/A,#N/A,TRUE,"DIRECCION";#N/A,#N/A,TRUE,"RESUMEN"}</definedName>
    <definedName name="sdjshs" hidden="1">{#N/A,#N/A,TRUE,"INGENIERIA";#N/A,#N/A,TRUE,"COMPRAS";#N/A,#N/A,TRUE,"DIRECCION";#N/A,#N/A,TRUE,"RESUMEN"}</definedName>
    <definedName name="sdsd" hidden="1">{#N/A,#N/A,TRUE,"INGENIERIA";#N/A,#N/A,TRUE,"COMPRAS";#N/A,#N/A,TRUE,"DIRECCION";#N/A,#N/A,TRUE,"RESUMEN"}</definedName>
    <definedName name="sdsdfh" hidden="1">{"via1",#N/A,TRUE,"general";"via2",#N/A,TRUE,"general";"via3",#N/A,TRUE,"general"}</definedName>
    <definedName name="sdsdfsdff" hidden="1">{#N/A,#N/A,TRUE,"1842CWN0"}</definedName>
    <definedName name="sdsf" hidden="1">{#N/A,#N/A,TRUE,"INGENIERIA";#N/A,#N/A,TRUE,"COMPRAS";#N/A,#N/A,TRUE,"DIRECCION";#N/A,#N/A,TRUE,"RESUMEN"}</definedName>
    <definedName name="sdyhl" hidden="1">{#N/A,#N/A,TRUE,"1842CWN0"}</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kfnb26"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sksdmfd" hidden="1">{#N/A,#N/A,TRUE,"1842CWN0"}</definedName>
    <definedName name="sksjsb" hidden="1">{#N/A,#N/A,TRUE,"INGENIERIA";#N/A,#N/A,TRUE,"COMPRAS";#N/A,#N/A,TRUE,"DIRECCION";#N/A,#N/A,TRUE,"RESUMEN"}</definedName>
    <definedName name="sksks" hidden="1">{#N/A,#N/A,TRUE,"1842CWN0"}</definedName>
    <definedName name="solver_adj" localSheetId="1" hidden="1">PRESUPUESTO!#REF!</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hs1" localSheetId="1" hidden="1">PRESUPUESTO!#REF!</definedName>
    <definedName name="solver_lin" localSheetId="1" hidden="1">2</definedName>
    <definedName name="solver_neg" localSheetId="1" hidden="1">2</definedName>
    <definedName name="solver_num" localSheetId="1" hidden="1">1</definedName>
    <definedName name="solver_nwt" localSheetId="1" hidden="1">1</definedName>
    <definedName name="solver_opt" localSheetId="1" hidden="1">PRESUPUESTO!#REF!</definedName>
    <definedName name="solver_pre" localSheetId="1" hidden="1">0.000001</definedName>
    <definedName name="solver_rel1" localSheetId="1" hidden="1">2</definedName>
    <definedName name="solver_rhs1" localSheetId="1" hidden="1">PRESUPUESTO!#REF!</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63899000000</definedName>
    <definedName name="srwrwr" hidden="1">{"TAB1",#N/A,TRUE,"GENERAL";"TAB2",#N/A,TRUE,"GENERAL";"TAB3",#N/A,TRUE,"GENERAL";"TAB4",#N/A,TRUE,"GENERAL";"TAB5",#N/A,TRUE,"GENERAL"}</definedName>
    <definedName name="ssddf" hidden="1">{#N/A,#N/A,TRUE,"INGENIERIA";#N/A,#N/A,TRUE,"COMPRAS";#N/A,#N/A,TRUE,"DIRECCION";#N/A,#N/A,TRUE,"RESUMEN"}</definedName>
    <definedName name="ssss" localSheetId="0" hidden="1">{"vista 1",#N/A,FALSE,"CMP";"vista 2",#N/A,FALSE,"CMP"}</definedName>
    <definedName name="sssss7" hidden="1">{"via1",#N/A,TRUE,"general";"via2",#N/A,TRUE,"general";"via3",#N/A,TRUE,"general"}</definedName>
    <definedName name="sssssa" hidden="1">{"TAB1",#N/A,TRUE,"GENERAL";"TAB2",#N/A,TRUE,"GENERAL";"TAB3",#N/A,TRUE,"GENERAL";"TAB4",#N/A,TRUE,"GENERAL";"TAB5",#N/A,TRUE,"GENERAL"}</definedName>
    <definedName name="ssssssss" hidden="1">{"CONCABL1.1",#N/A,FALSE,"1.1.1a1.1.3 ACSR";"AISL1.2",#N/A,FALSE,"1.1.1a1.1.3 ACSR";"torr1.1.3",#N/A,FALSE,"1.1.1a1.1.3 ACSR";"cm1.2",#N/A,FALSE,"1.2 ACSR";"cm2.2",#N/A,FALSE,"1.2 ACSR";#N/A,#N/A,FALSE,"1.3 ACSR";#N/A,#N/A,FALSE,"2.1.1A2.1.3 ACAR";"ac2.1",#N/A,FALSE,"1.2 ACAR";"ac2.2",#N/A,FALSE,"1.2 ACAR";#N/A,#N/A,FALSE,"2.3 ACAR"}</definedName>
    <definedName name="sssssy" hidden="1">{"via1",#N/A,TRUE,"general";"via2",#N/A,TRUE,"general";"via3",#N/A,TRUE,"general"}</definedName>
    <definedName name="stt" hidden="1">{"via1",#N/A,TRUE,"general";"via2",#N/A,TRUE,"general";"via3",#N/A,TRUE,"general"}</definedName>
    <definedName name="SUM_DEP" hidden="1">{"CONCABL1.1",#N/A,FALSE,"1.1.1a1.1.3 ACSR";"AISL1.2",#N/A,FALSE,"1.1.1a1.1.3 ACSR";"torr1.1.3",#N/A,FALSE,"1.1.1a1.1.3 ACSR";"cm1.2",#N/A,FALSE,"1.2 ACSR";"cm2.2",#N/A,FALSE,"1.2 ACSR";#N/A,#N/A,FALSE,"1.3 ACSR";#N/A,#N/A,FALSE,"2.1.1A2.1.3 ACAR";"ac2.1",#N/A,FALSE,"1.2 ACAR";"ac2.2",#N/A,FALSE,"1.2 ACAR";#N/A,#N/A,FALSE,"2.3 ACAR"}</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dhh" localSheetId="2" hidden="1">#REF!</definedName>
    <definedName name="tdhh" localSheetId="3" hidden="1">#REF!</definedName>
    <definedName name="tdhh" localSheetId="4" hidden="1">#REF!</definedName>
    <definedName name="tdhh" localSheetId="5" hidden="1">#REF!</definedName>
    <definedName name="tdhh" localSheetId="6" hidden="1">#REF!</definedName>
    <definedName name="tdhh" localSheetId="7" hidden="1">#REF!</definedName>
    <definedName name="tdhh" localSheetId="8" hidden="1">#REF!</definedName>
    <definedName name="tdhh" localSheetId="9" hidden="1">#REF!</definedName>
    <definedName name="tdhh" localSheetId="10" hidden="1">#REF!</definedName>
    <definedName name="tdhh" localSheetId="11" hidden="1">#REF!</definedName>
    <definedName name="tdhh" localSheetId="12" hidden="1">#REF!</definedName>
    <definedName name="tdhh" localSheetId="13" hidden="1">#REF!</definedName>
    <definedName name="tdhh" localSheetId="14" hidden="1">#REF!</definedName>
    <definedName name="tdhh" localSheetId="15" hidden="1">#REF!</definedName>
    <definedName name="tdhh" localSheetId="16" hidden="1">#REF!</definedName>
    <definedName name="tdhh" localSheetId="17" hidden="1">#REF!</definedName>
    <definedName name="tdhh" localSheetId="18" hidden="1">#REF!</definedName>
    <definedName name="tdhh" localSheetId="19" hidden="1">#REF!</definedName>
    <definedName name="tdhh" localSheetId="20" hidden="1">#REF!</definedName>
    <definedName name="tdhh" localSheetId="21" hidden="1">#REF!</definedName>
    <definedName name="tdhh" localSheetId="22" hidden="1">#REF!</definedName>
    <definedName name="tdhh" localSheetId="23" hidden="1">#REF!</definedName>
    <definedName name="tdhh" localSheetId="24" hidden="1">#REF!</definedName>
    <definedName name="tdhh" localSheetId="25" hidden="1">#REF!</definedName>
    <definedName name="tdhh" localSheetId="26" hidden="1">#REF!</definedName>
    <definedName name="tdhh" localSheetId="27" hidden="1">#REF!</definedName>
    <definedName name="tdhh" localSheetId="28" hidden="1">#REF!</definedName>
    <definedName name="tdhh" hidden="1">#REF!</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hvf" hidden="1">{#N/A,#N/A,TRUE,"1842CWN0"}</definedName>
    <definedName name="TK_1" localSheetId="1" hidden="1">[12]INST!#REF!</definedName>
    <definedName name="TK_1" hidden="1">[12]INST!#REF!</definedName>
    <definedName name="tortas" hidden="1">{"TAB1",#N/A,TRUE,"GENERAL";"TAB2",#N/A,TRUE,"GENERAL";"TAB3",#N/A,TRUE,"GENERAL";"TAB4",#N/A,TRUE,"GENERAL";"TAB5",#N/A,TRUE,"GENERAL"}</definedName>
    <definedName name="tortas2" hidden="1">{"via1",#N/A,TRUE,"general";"via2",#N/A,TRUE,"general";"via3",#N/A,TRUE,"general"}</definedName>
    <definedName name="tr" hidden="1">{"TAB1",#N/A,TRUE,"GENERAL";"TAB2",#N/A,TRUE,"GENERAL";"TAB3",#N/A,TRUE,"GENERAL";"TAB4",#N/A,TRUE,"GENERAL";"TAB5",#N/A,TRUE,"GENERAL"}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TTTTT" hidden="1">{"vista 1",#N/A,FALSE,"CMP";"vista 2",#N/A,FALSE,"CMP"}</definedName>
    <definedName name="tu" hidden="1">{"via1",#N/A,TRUE,"general";"via2",#N/A,TRUE,"general";"via3",#N/A,TRUE,"general"}</definedName>
    <definedName name="TUBERIA" localSheetId="1" hidden="1">#REF!</definedName>
    <definedName name="TUBERIA" hidden="1">#REF!</definedName>
    <definedName name="TUBERIA1" localSheetId="1" hidden="1">#REF!</definedName>
    <definedName name="TUBERIA1" hidden="1">#REF!</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nbdf" hidden="1">{#N/A,#N/A,TRUE,"1842CWN0"}</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tryj"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hmas" hidden="1">{#N/A,#N/A,TRUE,"1842CWN0"}</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jd" hidden="1">{#N/A,#N/A,TRUE,"1842CWN0"}</definedName>
    <definedName name="unj" localSheetId="1" hidden="1">[8]INST!#REF!</definedName>
    <definedName name="unj" hidden="1">[8]INST!#REF!</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localSheetId="0" hidden="1">{#N/A,#N/A,TRUE,"INGENIERIA";#N/A,#N/A,TRUE,"COMPRAS";#N/A,#N/A,TRUE,"DIRECCION";#N/A,#N/A,TRUE,"RESUMEN"}</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UUUUUU" hidden="1">{"TAB1",#N/A,TRUE,"GENERAL";"TAB2",#N/A,TRUE,"GENERAL";"TAB3",#N/A,TRUE,"GENERAL";"TAB4",#N/A,TRUE,"GENERAL";"TAB5",#N/A,TRUE,"GENERAL"}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k" localSheetId="2" hidden="1">#REF!</definedName>
    <definedName name="uyk" localSheetId="3" hidden="1">#REF!</definedName>
    <definedName name="uyk" localSheetId="4" hidden="1">#REF!</definedName>
    <definedName name="uyk" localSheetId="5" hidden="1">#REF!</definedName>
    <definedName name="uyk" localSheetId="6" hidden="1">#REF!</definedName>
    <definedName name="uyk" localSheetId="7" hidden="1">#REF!</definedName>
    <definedName name="uyk" localSheetId="8" hidden="1">#REF!</definedName>
    <definedName name="uyk" localSheetId="9" hidden="1">#REF!</definedName>
    <definedName name="uyk" localSheetId="10" hidden="1">#REF!</definedName>
    <definedName name="uyk" localSheetId="11" hidden="1">#REF!</definedName>
    <definedName name="uyk" localSheetId="12" hidden="1">#REF!</definedName>
    <definedName name="uyk" localSheetId="13" hidden="1">#REF!</definedName>
    <definedName name="uyk" localSheetId="14" hidden="1">#REF!</definedName>
    <definedName name="uyk" localSheetId="15" hidden="1">#REF!</definedName>
    <definedName name="uyk" localSheetId="16" hidden="1">#REF!</definedName>
    <definedName name="uyk" localSheetId="17" hidden="1">#REF!</definedName>
    <definedName name="uyk" localSheetId="18" hidden="1">#REF!</definedName>
    <definedName name="uyk" localSheetId="19" hidden="1">#REF!</definedName>
    <definedName name="uyk" localSheetId="20" hidden="1">#REF!</definedName>
    <definedName name="uyk" localSheetId="21" hidden="1">#REF!</definedName>
    <definedName name="uyk" localSheetId="22" hidden="1">#REF!</definedName>
    <definedName name="uyk" localSheetId="23" hidden="1">#REF!</definedName>
    <definedName name="uyk" localSheetId="24" hidden="1">#REF!</definedName>
    <definedName name="uyk" localSheetId="25" hidden="1">#REF!</definedName>
    <definedName name="uyk" localSheetId="26" hidden="1">#REF!</definedName>
    <definedName name="uyk" localSheetId="27" hidden="1">#REF!</definedName>
    <definedName name="uyk" localSheetId="28" hidden="1">#REF!</definedName>
    <definedName name="uyk" hidden="1">#REF!</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quita" hidden="1">{"PRES REHAB ARM-PER POR ITEMS  KM A KM",#N/A,TRUE,"Rehabilitacion Arm-Per"}</definedName>
    <definedName name="vbvbvbvb" hidden="1">{"TAB1",#N/A,TRUE,"GENERAL";"TAB2",#N/A,TRUE,"GENERAL";"TAB3",#N/A,TRUE,"GENERAL";"TAB4",#N/A,TRUE,"GENERAL";"TAB5",#N/A,TRUE,"GENERAL"}</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hidden="1">{"via1",#N/A,TRUE,"general";"via2",#N/A,TRUE,"general";"via3",#N/A,TRUE,"general"}</definedName>
    <definedName name="vdk" hidden="1">{#N/A,#N/A,TRUE,"1842CWN0"}</definedName>
    <definedName name="vdsvnj" hidden="1">{"via1",#N/A,TRUE,"general";"via2",#N/A,TRUE,"general";"via3",#N/A,TRUE,"general"}</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gbn" hidden="1">{#N/A,#N/A,TRUE,"INGENIERIA";#N/A,#N/A,TRUE,"COMPRAS";#N/A,#N/A,TRUE,"DIRECCION";#N/A,#N/A,TRUE,"RESUMEN"}</definedName>
    <definedName name="vk" hidden="1">{"via1",#N/A,TRUE,"general";"via2",#N/A,TRUE,"general";"via3",#N/A,TRUE,"general"}</definedName>
    <definedName name="vlfhrv" hidden="1">{#N/A,#N/A,TRUE,"INGENIERIA";#N/A,#N/A,TRUE,"COMPRAS";#N/A,#N/A,TRUE,"DIRECCION";#N/A,#N/A,TRUE,"RESUMEN"}</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 hidden="1">#REF!</definedName>
    <definedName name="w2w2w" hidden="1">{"via1",#N/A,TRUE,"general";"via2",#N/A,TRUE,"general";"via3",#N/A,TRUE,"general"}</definedName>
    <definedName name="WDD" hidden="1">{#N/A,#N/A,FALSE,"orthoflow";#N/A,#N/A,FALSE,"Miscelaneos";#N/A,#N/A,FALSE,"Instrumentacio";#N/A,#N/A,FALSE,"Electrico";#N/A,#N/A,FALSE,"Valv. Seguridad"}</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 hidden="1">{"CONCABL1.1",#N/A,FALSE,"1.1.1a1.1.3 ACSR";"AISL1.2",#N/A,FALSE,"1.1.1a1.1.3 ACSR";"torr1.1.3",#N/A,FALSE,"1.1.1a1.1.3 ACSR";"cm1.2",#N/A,FALSE,"1.2 ACSR";"cm2.2",#N/A,FALSE,"1.2 ACSR";#N/A,#N/A,FALSE,"1.3 ACSR";#N/A,#N/A,FALSE,"2.1.1A2.1.3 ACAR";"ac2.1",#N/A,FALSE,"1.2 ACAR";"ac2.2",#N/A,FALSE,"1.2 ACAR";#N/A,#N/A,FALSE,"2.3 ACAR"}</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je" hidden="1">{#N/A,#N/A,TRUE,"INGENIERIA";#N/A,#N/A,TRUE,"COMPRAS";#N/A,#N/A,TRUE,"DIRECCION";#N/A,#N/A,TRUE,"RESUMEN"}</definedName>
    <definedName name="WQEEWQ" hidden="1">{"TAB1",#N/A,TRUE,"GENERAL";"TAB2",#N/A,TRUE,"GENERAL";"TAB3",#N/A,TRUE,"GENERAL";"TAB4",#N/A,TRUE,"GENERAL";"TAB5",#N/A,TRUE,"GENERAL"}</definedName>
    <definedName name="wqs" hidden="1">'[15]CAP-120mm2'!$E$9</definedName>
    <definedName name="wretg" hidden="1">{"CONCABL1.1",#N/A,FALSE,"1.1.1a1.1.3 ACSR";"AISL1.2",#N/A,FALSE,"1.1.1a1.1.3 ACSR";"torr1.1.3",#N/A,FALSE,"1.1.1a1.1.3 ACSR";"cm1.2",#N/A,FALSE,"1.2 ACSR";"cm2.2",#N/A,FALSE,"1.2 ACSR";#N/A,#N/A,FALSE,"1.3 ACSR";#N/A,#N/A,FALSE,"2.1.1A2.1.3 ACAR";"ac2.1",#N/A,FALSE,"1.2 ACAR";"ac2.2",#N/A,FALSE,"1.2 ACAR";#N/A,#N/A,FALSE,"2.3 ACAR"}</definedName>
    <definedName name="wrn.ar." hidden="1">{#N/A,#N/A,TRUE,"CODIGO DEPENDENCIA"}</definedName>
    <definedName name="wrn.civil._.works." localSheetId="0" hidden="1">{#N/A,#N/A,TRUE,"1842CWN0"}</definedName>
    <definedName name="wrn.civil._.works." hidden="1">{#N/A,#N/A,TRUE,"1842CWN0"}</definedName>
    <definedName name="wrn.civil._.works._1" hidden="1">{#N/A,#N/A,TRUE,"1842CWN0"}</definedName>
    <definedName name="wrn.civil._.works._2" hidden="1">{#N/A,#N/A,TRUE,"1842CWN0"}</definedName>
    <definedName name="wrn.Esquema._.Unifilar._.de._.CMP." hidden="1">{"vista 1",#N/A,FALSE,"CMP";"vista 2",#N/A,FALSE,"CMP"}</definedName>
    <definedName name="wrn.ESTADO._.REHABILITACION." hidden="1">{"PRES REHAB ARM-PER POR ITEMS  KM A KM",#N/A,TRUE,"Rehabilitacion Arm-Per"}</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2"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u." localSheetId="33" hidden="1">{"VIA1",#N/A,TRUE,"formul";"VIA2",#N/A,TRUE,"formul";"VIA3",#N/A,TRUE,"formul"}</definedName>
    <definedName name="wrn.formu." localSheetId="0" hidden="1">{"VIA1",#N/A,TRUE,"formul";"VIA2",#N/A,TRUE,"formul";"VIA3",#N/A,TRUE,"formul"}</definedName>
    <definedName name="wrn.formu." hidden="1">{"VIA1",#N/A,TRUE,"formul";"VIA2",#N/A,TRUE,"formul";"VIA3",#N/A,TRUE,"formul"}</definedName>
    <definedName name="wrn.GENERAL." localSheetId="2" hidden="1">{"TAB1",#N/A,TRUE,"GENERAL";"TAB2",#N/A,TRUE,"GENERAL";"TAB3",#N/A,TRUE,"GENERAL";"TAB4",#N/A,TRUE,"GENERAL";"TAB5",#N/A,TRUE,"GENERAL"}</definedName>
    <definedName name="wrn.GENERAL." localSheetId="3" hidden="1">{"TAB1",#N/A,TRUE,"GENERAL";"TAB2",#N/A,TRUE,"GENERAL";"TAB3",#N/A,TRUE,"GENERAL";"TAB4",#N/A,TRUE,"GENERAL";"TAB5",#N/A,TRUE,"GENERAL"}</definedName>
    <definedName name="wrn.GENERAL." localSheetId="4" hidden="1">{"TAB1",#N/A,TRUE,"GENERAL";"TAB2",#N/A,TRUE,"GENERAL";"TAB3",#N/A,TRUE,"GENERAL";"TAB4",#N/A,TRUE,"GENERAL";"TAB5",#N/A,TRUE,"GENERAL"}</definedName>
    <definedName name="wrn.GENERAL." localSheetId="5" hidden="1">{"TAB1",#N/A,TRUE,"GENERAL";"TAB2",#N/A,TRUE,"GENERAL";"TAB3",#N/A,TRUE,"GENERAL";"TAB4",#N/A,TRUE,"GENERAL";"TAB5",#N/A,TRUE,"GENERAL"}</definedName>
    <definedName name="wrn.GENERAL." localSheetId="6" hidden="1">{"TAB1",#N/A,TRUE,"GENERAL";"TAB2",#N/A,TRUE,"GENERAL";"TAB3",#N/A,TRUE,"GENERAL";"TAB4",#N/A,TRUE,"GENERAL";"TAB5",#N/A,TRUE,"GENERAL"}</definedName>
    <definedName name="wrn.GENERAL." localSheetId="7" hidden="1">{"TAB1",#N/A,TRUE,"GENERAL";"TAB2",#N/A,TRUE,"GENERAL";"TAB3",#N/A,TRUE,"GENERAL";"TAB4",#N/A,TRUE,"GENERAL";"TAB5",#N/A,TRUE,"GENERAL"}</definedName>
    <definedName name="wrn.GENERAL." localSheetId="8" hidden="1">{"TAB1",#N/A,TRUE,"GENERAL";"TAB2",#N/A,TRUE,"GENERAL";"TAB3",#N/A,TRUE,"GENERAL";"TAB4",#N/A,TRUE,"GENERAL";"TAB5",#N/A,TRUE,"GENERAL"}</definedName>
    <definedName name="wrn.GENERAL." localSheetId="9" hidden="1">{"TAB1",#N/A,TRUE,"GENERAL";"TAB2",#N/A,TRUE,"GENERAL";"TAB3",#N/A,TRUE,"GENERAL";"TAB4",#N/A,TRUE,"GENERAL";"TAB5",#N/A,TRUE,"GENERAL"}</definedName>
    <definedName name="wrn.GENERAL." localSheetId="10" hidden="1">{"TAB1",#N/A,TRUE,"GENERAL";"TAB2",#N/A,TRUE,"GENERAL";"TAB3",#N/A,TRUE,"GENERAL";"TAB4",#N/A,TRUE,"GENERAL";"TAB5",#N/A,TRUE,"GENERAL"}</definedName>
    <definedName name="wrn.GENERAL." localSheetId="11" hidden="1">{"TAB1",#N/A,TRUE,"GENERAL";"TAB2",#N/A,TRUE,"GENERAL";"TAB3",#N/A,TRUE,"GENERAL";"TAB4",#N/A,TRUE,"GENERAL";"TAB5",#N/A,TRUE,"GENERAL"}</definedName>
    <definedName name="wrn.GENERAL." localSheetId="12" hidden="1">{"TAB1",#N/A,TRUE,"GENERAL";"TAB2",#N/A,TRUE,"GENERAL";"TAB3",#N/A,TRUE,"GENERAL";"TAB4",#N/A,TRUE,"GENERAL";"TAB5",#N/A,TRUE,"GENERAL"}</definedName>
    <definedName name="wrn.GENERAL." localSheetId="13" hidden="1">{"TAB1",#N/A,TRUE,"GENERAL";"TAB2",#N/A,TRUE,"GENERAL";"TAB3",#N/A,TRUE,"GENERAL";"TAB4",#N/A,TRUE,"GENERAL";"TAB5",#N/A,TRUE,"GENERAL"}</definedName>
    <definedName name="wrn.GENERAL." localSheetId="14" hidden="1">{"TAB1",#N/A,TRUE,"GENERAL";"TAB2",#N/A,TRUE,"GENERAL";"TAB3",#N/A,TRUE,"GENERAL";"TAB4",#N/A,TRUE,"GENERAL";"TAB5",#N/A,TRUE,"GENERAL"}</definedName>
    <definedName name="wrn.GENERAL." localSheetId="15" hidden="1">{"TAB1",#N/A,TRUE,"GENERAL";"TAB2",#N/A,TRUE,"GENERAL";"TAB3",#N/A,TRUE,"GENERAL";"TAB4",#N/A,TRUE,"GENERAL";"TAB5",#N/A,TRUE,"GENERAL"}</definedName>
    <definedName name="wrn.GENERAL." localSheetId="16" hidden="1">{"TAB1",#N/A,TRUE,"GENERAL";"TAB2",#N/A,TRUE,"GENERAL";"TAB3",#N/A,TRUE,"GENERAL";"TAB4",#N/A,TRUE,"GENERAL";"TAB5",#N/A,TRUE,"GENERAL"}</definedName>
    <definedName name="wrn.GENERAL." localSheetId="17" hidden="1">{"TAB1",#N/A,TRUE,"GENERAL";"TAB2",#N/A,TRUE,"GENERAL";"TAB3",#N/A,TRUE,"GENERAL";"TAB4",#N/A,TRUE,"GENERAL";"TAB5",#N/A,TRUE,"GENERAL"}</definedName>
    <definedName name="wrn.GENERAL." localSheetId="18" hidden="1">{"TAB1",#N/A,TRUE,"GENERAL";"TAB2",#N/A,TRUE,"GENERAL";"TAB3",#N/A,TRUE,"GENERAL";"TAB4",#N/A,TRUE,"GENERAL";"TAB5",#N/A,TRUE,"GENERAL"}</definedName>
    <definedName name="wrn.GENERAL." localSheetId="19" hidden="1">{"TAB1",#N/A,TRUE,"GENERAL";"TAB2",#N/A,TRUE,"GENERAL";"TAB3",#N/A,TRUE,"GENERAL";"TAB4",#N/A,TRUE,"GENERAL";"TAB5",#N/A,TRUE,"GENERAL"}</definedName>
    <definedName name="wrn.GENERAL." localSheetId="20" hidden="1">{"TAB1",#N/A,TRUE,"GENERAL";"TAB2",#N/A,TRUE,"GENERAL";"TAB3",#N/A,TRUE,"GENERAL";"TAB4",#N/A,TRUE,"GENERAL";"TAB5",#N/A,TRUE,"GENERAL"}</definedName>
    <definedName name="wrn.GENERAL." localSheetId="21" hidden="1">{"TAB1",#N/A,TRUE,"GENERAL";"TAB2",#N/A,TRUE,"GENERAL";"TAB3",#N/A,TRUE,"GENERAL";"TAB4",#N/A,TRUE,"GENERAL";"TAB5",#N/A,TRUE,"GENERAL"}</definedName>
    <definedName name="wrn.GENERAL." localSheetId="22" hidden="1">{"TAB1",#N/A,TRUE,"GENERAL";"TAB2",#N/A,TRUE,"GENERAL";"TAB3",#N/A,TRUE,"GENERAL";"TAB4",#N/A,TRUE,"GENERAL";"TAB5",#N/A,TRUE,"GENERAL"}</definedName>
    <definedName name="wrn.GENERAL." localSheetId="23" hidden="1">{"TAB1",#N/A,TRUE,"GENERAL";"TAB2",#N/A,TRUE,"GENERAL";"TAB3",#N/A,TRUE,"GENERAL";"TAB4",#N/A,TRUE,"GENERAL";"TAB5",#N/A,TRUE,"GENERAL"}</definedName>
    <definedName name="wrn.GENERAL." localSheetId="24" hidden="1">{"TAB1",#N/A,TRUE,"GENERAL";"TAB2",#N/A,TRUE,"GENERAL";"TAB3",#N/A,TRUE,"GENERAL";"TAB4",#N/A,TRUE,"GENERAL";"TAB5",#N/A,TRUE,"GENERAL"}</definedName>
    <definedName name="wrn.GENERAL." localSheetId="25" hidden="1">{"TAB1",#N/A,TRUE,"GENERAL";"TAB2",#N/A,TRUE,"GENERAL";"TAB3",#N/A,TRUE,"GENERAL";"TAB4",#N/A,TRUE,"GENERAL";"TAB5",#N/A,TRUE,"GENERAL"}</definedName>
    <definedName name="wrn.GENERAL." localSheetId="26" hidden="1">{"TAB1",#N/A,TRUE,"GENERAL";"TAB2",#N/A,TRUE,"GENERAL";"TAB3",#N/A,TRUE,"GENERAL";"TAB4",#N/A,TRUE,"GENERAL";"TAB5",#N/A,TRUE,"GENERAL"}</definedName>
    <definedName name="wrn.GENERAL." localSheetId="27" hidden="1">{"TAB1",#N/A,TRUE,"GENERAL";"TAB2",#N/A,TRUE,"GENERAL";"TAB3",#N/A,TRUE,"GENERAL";"TAB4",#N/A,TRUE,"GENERAL";"TAB5",#N/A,TRUE,"GENERAL"}</definedName>
    <definedName name="wrn.GENERAL." localSheetId="28" hidden="1">{"TAB1",#N/A,TRUE,"GENERAL";"TAB2",#N/A,TRUE,"GENERAL";"TAB3",#N/A,TRUE,"GENERAL";"TAB4",#N/A,TRUE,"GENERAL";"TAB5",#N/A,TRUE,"GENERAL"}</definedName>
    <definedName name="wrn.general." localSheetId="33" hidden="1">{#N/A,#N/A,TRUE,"0001";#N/A,#N/A,TRUE,"0002";#N/A,#N/A,TRUE,"0003";#N/A,#N/A,TRUE,"0004";#N/A,#N/A,TRUE,"0005";#N/A,#N/A,TRUE,"0006";#N/A,#N/A,TRUE,"0007";#N/A,#N/A,TRUE,"0008";#N/A,#N/A,TRUE,"0009";#N/A,#N/A,TRUE,"0010"}</definedName>
    <definedName name="wrn.GENERAL." localSheetId="35" hidden="1">{"TAB1",#N/A,TRUE,"GENERAL";"TAB2",#N/A,TRUE,"GENERAL";"TAB3",#N/A,TRUE,"GENERAL";"TAB4",#N/A,TRUE,"GENERAL";"TAB5",#N/A,TRUE,"GENERAL"}</definedName>
    <definedName name="wrn.general." localSheetId="0" hidden="1">{#N/A,#N/A,TRUE,"0001";#N/A,#N/A,TRUE,"0002";#N/A,#N/A,TRUE,"0003";#N/A,#N/A,TRUE,"0004";#N/A,#N/A,TRUE,"0005";#N/A,#N/A,TRUE,"0006";#N/A,#N/A,TRUE,"0007";#N/A,#N/A,TRUE,"0008";#N/A,#N/A,TRUE,"0009";#N/A,#N/A,TRUE,"0010"}</definedName>
    <definedName name="wrn.GENERAL." hidden="1">{"TAB1",#N/A,TRUE,"GENERAL";"TAB2",#N/A,TRUE,"GENERAL";"TAB3",#N/A,TRUE,"GENERAL";"TAB4",#N/A,TRUE,"GENERAL";"TAB5",#N/A,TRUE,"GENERAL"}</definedName>
    <definedName name="wrn.GERENCIA." localSheetId="0" hidden="1">{#N/A,#N/A,TRUE,"INGENIERIA";#N/A,#N/A,TRUE,"COMPRAS";#N/A,#N/A,TRUE,"DIRECCION";#N/A,#N/A,TRUE,"RESUMEN"}</definedName>
    <definedName name="wrn.GERENCIA." hidden="1">{#N/A,#N/A,TRUE,"INGENIERIA";#N/A,#N/A,TRUE,"COMPRAS";#N/A,#N/A,TRUE,"DIRECCION";#N/A,#N/A,TRUE,"RESUMEN"}</definedName>
    <definedName name="wrn.GERENCIA._1" hidden="1">{#N/A,#N/A,TRUE,"INGENIERIA";#N/A,#N/A,TRUE,"COMPRAS";#N/A,#N/A,TRUE,"DIRECCION";#N/A,#N/A,TRUE,"RESUMEN"}</definedName>
    <definedName name="wrn.GERENCIA._2" hidden="1">{#N/A,#N/A,TRUE,"INGENIERIA";#N/A,#N/A,TRUE,"COMPRAS";#N/A,#N/A,TRUE,"DIRECCION";#N/A,#N/A,TRUE,"RESUMEN"}</definedName>
    <definedName name="wrn.IMPRESION." localSheetId="33" hidden="1">{"IMPRESION",#N/A,FALSE,"pequeño"}</definedName>
    <definedName name="wrn.IMPRESION." hidden="1">{"IMPRESION",#N/A,FALSE,"pequeño"}</definedName>
    <definedName name="wrn.INCASA." hidden="1">{#N/A,#N/A,FALSE,"Inca"}</definedName>
    <definedName name="wrn.items." hidden="1">{#N/A,#N/A,FALSE,"Items"}</definedName>
    <definedName name="wrn.LL0004A." hidden="1">{#N/A,#N/A,FALSE,"List. Tie-in's Rev. A Diesel";#N/A,#N/A,FALSE,"List. Tie-in's Rev. A Gasolina";#N/A,#N/A,FALSE,"List. Tie-in's Rev. A Crudo";#N/A,#N/A,FALSE,"List. Tie-in's Rev. A Fuel Oil"}</definedName>
    <definedName name="wrn.MEC._.CCR." localSheetId="33" hidden="1">{#N/A,#N/A,FALSE,"EQUIPOS MECANICOS"}</definedName>
    <definedName name="wrn.MEC._.CCR." hidden="1">{#N/A,#N/A,FALSE,"EQUIPOS MECANICOS"}</definedName>
    <definedName name="wrn.OBRASC." localSheetId="33" hidden="1">{"AURES1",#N/A,FALSE,"GENERAL";"AURES2",#N/A,FALSE,"GENERAL";"AURES3",#N/A,FALSE,"GENERAL";"AURES4",#N/A,FALSE,"GENERAL";"AURES5",#N/A,FALSE,"GENERAL";"AURES6",#N/A,FALSE,"GENERAL";"AURES7",#N/A,FALSE,"GENERAL"}</definedName>
    <definedName name="wrn.OBRASC." hidden="1">{"AURES1",#N/A,FALSE,"GENERAL";"AURES2",#N/A,FALSE,"GENERAL";"AURES3",#N/A,FALSE,"GENERAL";"AURES4",#N/A,FALSE,"GENERAL";"AURES5",#N/A,FALSE,"GENERAL";"AURES6",#N/A,FALSE,"GENERAL";"AURES7",#N/A,FALSE,"GENERAL"}</definedName>
    <definedName name="wrn.OPERADORES." hidden="1">{#N/A,#N/A,TRUE,"T1"}</definedName>
    <definedName name="wrn.precios." hidden="1">{"CONCABL1.1",#N/A,FALSE,"1.1.1a1.1.3 ACSR";"AISL1.2",#N/A,FALSE,"1.1.1a1.1.3 ACSR";"torr1.1.3",#N/A,FALSE,"1.1.1a1.1.3 ACSR";"cm1.2",#N/A,FALSE,"1.2 ACSR";"cm2.2",#N/A,FALSE,"1.2 ACSR";#N/A,#N/A,FALSE,"1.3 ACSR";#N/A,#N/A,FALSE,"2.1.1A2.1.3 ACAR";"ac2.1",#N/A,FALSE,"1.2 ACAR";"ac2.2",#N/A,FALSE,"1.2 ACAR";#N/A,#N/A,FALSE,"2.3 ACAR"}</definedName>
    <definedName name="wrn.res7" hidden="1">{#N/A,#N/A,FALSE,"Hoja1";#N/A,#N/A,FALSE,"Hoja2"}</definedName>
    <definedName name="wrn.Resumen." hidden="1">{#N/A,#N/A,FALSE,"Hoja1";#N/A,#N/A,FALSE,"Hoja2"}</definedName>
    <definedName name="wrn.Tarifas." hidden="1">{"vista1",#N/A,FALSE,"Tarifas_Teoricas_May_97";"vista2",#N/A,FALSE,"Tarifas_Teoricas_May_97";"vista1",#N/A,FALSE,"Tarifas_Barra_May_97";"vista2",#N/A,FALSE,"Tarifas_Barra_May_97"}</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RABFENO." hidden="1">{#N/A,#N/A,FALSE,"Estatico";#N/A,#N/A,FALSE,"Tuberia";#N/A,#N/A,FALSE,"Instrumentación";#N/A,#N/A,FALSE,"Mecanica";#N/A,#N/A,FALSE,"Electrico";#N/A,#N/A,FALSE,"Ofic.Civiles"}</definedName>
    <definedName name="wrn.via" hidden="1">{"via1",#N/A,TRUE,"general";"via2",#N/A,TRUE,"general";"via3",#N/A,TRUE,"general"}</definedName>
    <definedName name="wrn.via." localSheetId="2" hidden="1">{"via1",#N/A,TRUE,"general";"via2",#N/A,TRUE,"general";"via3",#N/A,TRUE,"general"}</definedName>
    <definedName name="wrn.via." localSheetId="3" hidden="1">{"via1",#N/A,TRUE,"general";"via2",#N/A,TRUE,"general";"via3",#N/A,TRUE,"general"}</definedName>
    <definedName name="wrn.via." localSheetId="4" hidden="1">{"via1",#N/A,TRUE,"general";"via2",#N/A,TRUE,"general";"via3",#N/A,TRUE,"general"}</definedName>
    <definedName name="wrn.via." localSheetId="5" hidden="1">{"via1",#N/A,TRUE,"general";"via2",#N/A,TRUE,"general";"via3",#N/A,TRUE,"general"}</definedName>
    <definedName name="wrn.via." localSheetId="6" hidden="1">{"via1",#N/A,TRUE,"general";"via2",#N/A,TRUE,"general";"via3",#N/A,TRUE,"general"}</definedName>
    <definedName name="wrn.via." localSheetId="7" hidden="1">{"via1",#N/A,TRUE,"general";"via2",#N/A,TRUE,"general";"via3",#N/A,TRUE,"general"}</definedName>
    <definedName name="wrn.via." localSheetId="8" hidden="1">{"via1",#N/A,TRUE,"general";"via2",#N/A,TRUE,"general";"via3",#N/A,TRUE,"general"}</definedName>
    <definedName name="wrn.via." localSheetId="9" hidden="1">{"via1",#N/A,TRUE,"general";"via2",#N/A,TRUE,"general";"via3",#N/A,TRUE,"general"}</definedName>
    <definedName name="wrn.via." localSheetId="10" hidden="1">{"via1",#N/A,TRUE,"general";"via2",#N/A,TRUE,"general";"via3",#N/A,TRUE,"general"}</definedName>
    <definedName name="wrn.via." localSheetId="11" hidden="1">{"via1",#N/A,TRUE,"general";"via2",#N/A,TRUE,"general";"via3",#N/A,TRUE,"general"}</definedName>
    <definedName name="wrn.via." localSheetId="12" hidden="1">{"via1",#N/A,TRUE,"general";"via2",#N/A,TRUE,"general";"via3",#N/A,TRUE,"general"}</definedName>
    <definedName name="wrn.via." localSheetId="13" hidden="1">{"via1",#N/A,TRUE,"general";"via2",#N/A,TRUE,"general";"via3",#N/A,TRUE,"general"}</definedName>
    <definedName name="wrn.via." localSheetId="14" hidden="1">{"via1",#N/A,TRUE,"general";"via2",#N/A,TRUE,"general";"via3",#N/A,TRUE,"general"}</definedName>
    <definedName name="wrn.via." localSheetId="15" hidden="1">{"via1",#N/A,TRUE,"general";"via2",#N/A,TRUE,"general";"via3",#N/A,TRUE,"general"}</definedName>
    <definedName name="wrn.via." localSheetId="16" hidden="1">{"via1",#N/A,TRUE,"general";"via2",#N/A,TRUE,"general";"via3",#N/A,TRUE,"general"}</definedName>
    <definedName name="wrn.via." localSheetId="17" hidden="1">{"via1",#N/A,TRUE,"general";"via2",#N/A,TRUE,"general";"via3",#N/A,TRUE,"general"}</definedName>
    <definedName name="wrn.via." localSheetId="18" hidden="1">{"via1",#N/A,TRUE,"general";"via2",#N/A,TRUE,"general";"via3",#N/A,TRUE,"general"}</definedName>
    <definedName name="wrn.via." localSheetId="19" hidden="1">{"via1",#N/A,TRUE,"general";"via2",#N/A,TRUE,"general";"via3",#N/A,TRUE,"general"}</definedName>
    <definedName name="wrn.via." localSheetId="20" hidden="1">{"via1",#N/A,TRUE,"general";"via2",#N/A,TRUE,"general";"via3",#N/A,TRUE,"general"}</definedName>
    <definedName name="wrn.via." localSheetId="21" hidden="1">{"via1",#N/A,TRUE,"general";"via2",#N/A,TRUE,"general";"via3",#N/A,TRUE,"general"}</definedName>
    <definedName name="wrn.via." localSheetId="22" hidden="1">{"via1",#N/A,TRUE,"general";"via2",#N/A,TRUE,"general";"via3",#N/A,TRUE,"general"}</definedName>
    <definedName name="wrn.via." localSheetId="23" hidden="1">{"via1",#N/A,TRUE,"general";"via2",#N/A,TRUE,"general";"via3",#N/A,TRUE,"general"}</definedName>
    <definedName name="wrn.via." localSheetId="24" hidden="1">{"via1",#N/A,TRUE,"general";"via2",#N/A,TRUE,"general";"via3",#N/A,TRUE,"general"}</definedName>
    <definedName name="wrn.via." localSheetId="25" hidden="1">{"via1",#N/A,TRUE,"general";"via2",#N/A,TRUE,"general";"via3",#N/A,TRUE,"general"}</definedName>
    <definedName name="wrn.via." localSheetId="26" hidden="1">{"via1",#N/A,TRUE,"general";"via2",#N/A,TRUE,"general";"via3",#N/A,TRUE,"general"}</definedName>
    <definedName name="wrn.via." localSheetId="27" hidden="1">{"via1",#N/A,TRUE,"general";"via2",#N/A,TRUE,"general";"via3",#N/A,TRUE,"general"}</definedName>
    <definedName name="wrn.via." localSheetId="28" hidden="1">{"via1",#N/A,TRUE,"general";"via2",#N/A,TRUE,"general";"via3",#N/A,TRUE,"general"}</definedName>
    <definedName name="wrn.via." localSheetId="33" hidden="1">{"via1",#N/A,TRUE,"general";"via2",#N/A,TRUE,"general";"via3",#N/A,TRUE,"general"}</definedName>
    <definedName name="wrn.via." localSheetId="35" hidden="1">{"via1",#N/A,TRUE,"general";"via2",#N/A,TRUE,"general";"via3",#N/A,TRUE,"general"}</definedName>
    <definedName name="wrn.via." localSheetId="0" hidden="1">{"via1",#N/A,TRUE,"general";"via2",#N/A,TRUE,"general";"via3",#N/A,TRUE,"general"}</definedName>
    <definedName name="wrn.via." hidden="1">{"via1",#N/A,TRUE,"general";"via2",#N/A,TRUE,"general";"via3",#N/A,TRUE,"general"}</definedName>
    <definedName name="wrn1.items" hidden="1">{#N/A,#N/A,FALSE,"Items"}</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 localSheetId="0" hidden="1">{#N/A,#N/A,TRUE,"1842CWN0"}</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 localSheetId="0" hidden="1">{#N/A,#N/A,TRUE,"INGENIERIA";#N/A,#N/A,TRUE,"COMPRAS";#N/A,#N/A,TRUE,"DIRECCION";#N/A,#N/A,TRUE,"RESUMEN"}</definedName>
    <definedName name="xcbvbs" hidden="1">{"TAB1",#N/A,TRUE,"GENERAL";"TAB2",#N/A,TRUE,"GENERAL";"TAB3",#N/A,TRUE,"GENERAL";"TAB4",#N/A,TRUE,"GENERAL";"TAB5",#N/A,TRUE,"GENERAL"}</definedName>
    <definedName name="XSW" hidden="1">{#N/A,#N/A,TRUE,"1842CWN0"}</definedName>
    <definedName name="XSW_1" hidden="1">{#N/A,#N/A,TRUE,"1842CWN0"}</definedName>
    <definedName name="XSW_2" hidden="1">{#N/A,#N/A,TRUE,"1842CWN0"}</definedName>
    <definedName name="xsxs" hidden="1">{"TAB1",#N/A,TRUE,"GENERAL";"TAB2",#N/A,TRUE,"GENERAL";"TAB3",#N/A,TRUE,"GENERAL";"TAB4",#N/A,TRUE,"GENERAL";"TAB5",#N/A,TRUE,"GENERAL"}</definedName>
    <definedName name="xsxsxsxsxs" hidden="1">{#N/A,#N/A,TRUE,"1842CWN0"}</definedName>
    <definedName name="xxfg" hidden="1">{"via1",#N/A,TRUE,"general";"via2",#N/A,TRUE,"general";"via3",#N/A,TRUE,"general"}</definedName>
    <definedName name="XXXX" localSheetId="1" hidden="1">#REF!</definedName>
    <definedName name="XXXX" hidden="1">#REF!</definedName>
    <definedName name="xxxxxds" hidden="1">{"via1",#N/A,TRUE,"general";"via2",#N/A,TRUE,"general";"via3",#N/A,TRUE,"general"}</definedName>
    <definedName name="XXXXXX" hidden="1">{#N/A,#N/A,FALSE,"orthoflow";#N/A,#N/A,FALSE,"Miscelaneos";#N/A,#N/A,FALSE,"Instrumentacio";#N/A,#N/A,FALSE,"Electrico";#N/A,#N/A,FALSE,"Valv. Seguridad"}</definedName>
    <definedName name="xxxxxxcxxxx" hidden="1">"C:\C-314\VOLUMENES\volfin4.mdb"</definedName>
    <definedName name="xxxxxxxxxx29" hidden="1">{"via1",#N/A,TRUE,"general";"via2",#N/A,TRUE,"general";"via3",#N/A,TRUE,"general"}</definedName>
    <definedName name="XZS" localSheetId="1" hidden="1">#REF!</definedName>
    <definedName name="XZS" hidden="1">#REF!</definedName>
    <definedName name="XZXZV" hidden="1">{"via1",#N/A,TRUE,"general";"via2",#N/A,TRUE,"general";"via3",#N/A,TRUE,"general"}</definedName>
    <definedName name="y"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y6y6" hidden="1">{"via1",#N/A,TRUE,"general";"via2",#N/A,TRUE,"general";"via3",#N/A,TRUE,"general"}</definedName>
    <definedName name="yery" hidden="1">{"via1",#N/A,TRUE,"general";"via2",#N/A,TRUE,"general";"via3",#N/A,TRUE,"general"}</definedName>
    <definedName name="yfc" hidden="1">{#N/A,#N/A,TRUE,"INGENIERIA";#N/A,#N/A,TRUE,"COMPRAS";#N/A,#N/A,TRUE,"DIRECCION";#N/A,#N/A,TRUE,"RESUMEN"}</definedName>
    <definedName name="yhgd" hidden="1">{#N/A,#N/A,TRUE,"1842CWN0"}</definedName>
    <definedName name="yhy" hidden="1">{"TAB1",#N/A,TRUE,"GENERAL";"TAB2",#N/A,TRUE,"GENERAL";"TAB3",#N/A,TRUE,"GENERAL";"TAB4",#N/A,TRUE,"GENERAL";"TAB5",#N/A,TRUE,"GENERAL"}</definedName>
    <definedName name="yjhf" hidden="1">{#N/A,#N/A,TRUE,"1842CWN0"}</definedName>
    <definedName name="yjyj" hidden="1">{"TAB1",#N/A,TRUE,"GENERAL";"TAB2",#N/A,TRUE,"GENERAL";"TAB3",#N/A,TRUE,"GENERAL";"TAB4",#N/A,TRUE,"GENERAL";"TAB5",#N/A,TRUE,"GENERAL"}</definedName>
    <definedName name="yms" hidden="1">{#N/A,#N/A,TRUE,"INGENIERIA";#N/A,#N/A,TRUE,"COMPRAS";#N/A,#N/A,TRUE,"DIRECCION";#N/A,#N/A,TRUE,"RESUMEN"}</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 hidden="1">{#N/A,#N/A,TRUE,"INGENIERIA";#N/A,#N/A,TRUE,"COMPRAS";#N/A,#N/A,TRUE,"DIRECCION";#N/A,#N/A,TRUE,"RESUMEN"}</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f" localSheetId="4" hidden="1">{"TAB1",#N/A,TRUE,"GENERAL";"TAB2",#N/A,TRUE,"GENERAL";"TAB3",#N/A,TRUE,"GENERAL";"TAB4",#N/A,TRUE,"GENERAL";"TAB5",#N/A,TRUE,"GENERAL"}</definedName>
    <definedName name="yuf" localSheetId="5" hidden="1">{"TAB1",#N/A,TRUE,"GENERAL";"TAB2",#N/A,TRUE,"GENERAL";"TAB3",#N/A,TRUE,"GENERAL";"TAB4",#N/A,TRUE,"GENERAL";"TAB5",#N/A,TRUE,"GENERAL"}</definedName>
    <definedName name="yuf" localSheetId="7" hidden="1">{"TAB1",#N/A,TRUE,"GENERAL";"TAB2",#N/A,TRUE,"GENERAL";"TAB3",#N/A,TRUE,"GENERAL";"TAB4",#N/A,TRUE,"GENERAL";"TAB5",#N/A,TRUE,"GENERAL"}</definedName>
    <definedName name="yuf"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localSheetId="0" hidden="1">{"vista 1",#N/A,FALSE,"CMP";"vista 2",#N/A,FALSE,"CMP"}</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yyyyyy" hidden="1">{"CONCABL1.1",#N/A,FALSE,"1.1.1a1.1.3 ACSR";"AISL1.2",#N/A,FALSE,"1.1.1a1.1.3 ACSR";"torr1.1.3",#N/A,FALSE,"1.1.1a1.1.3 ACSR";"cm1.2",#N/A,FALSE,"1.2 ACSR";"cm2.2",#N/A,FALSE,"1.2 ACSR";#N/A,#N/A,FALSE,"1.3 ACSR";#N/A,#N/A,FALSE,"2.1.1A2.1.3 ACAR";"ac2.1",#N/A,FALSE,"1.2 ACAR";"ac2.2",#N/A,FALSE,"1.2 ACAR";#N/A,#N/A,FALSE,"2.3 ACAR"}</definedName>
    <definedName name="yyyyyyyyy" hidden="1">{"CONCABL1.1",#N/A,FALSE,"1.1.1a1.1.3 ACSR";"AISL1.2",#N/A,FALSE,"1.1.1a1.1.3 ACSR";"torr1.1.3",#N/A,FALSE,"1.1.1a1.1.3 ACSR";"cm1.2",#N/A,FALSE,"1.2 ACSR";"cm2.2",#N/A,FALSE,"1.2 ACSR";#N/A,#N/A,FALSE,"1.3 ACSR";#N/A,#N/A,FALSE,"2.1.1A2.1.3 ACAR";"ac2.1",#N/A,FALSE,"1.2 ACAR";"ac2.2",#N/A,FALSE,"1.2 ACAR";#N/A,#N/A,FALSE,"2.3 ACAR"}</definedName>
    <definedName name="Z_086A872D_15DF_436A_8459_CE22F6819FF4_.wvu.Rows" hidden="1">[9]Presentacion!#REF!</definedName>
    <definedName name="Z_56770540_A97A_11D1_870B_00002143DF72_.wvu.Rows" hidden="1">[16]PRESUPUESTO!#REF!,[16]PRESUPUESTO!#REF!,[16]PRESUPUESTO!#REF!,[16]PRESUPUESTO!#REF!,[16]PRESUPUESTO!#REF!,[16]PRESUPUESTO!#REF!,[16]PRESUPUESTO!#REF!,[16]PRESUPUESTO!#REF!,[16]PRESUPUESTO!#REF!,[16]PRESUPUESTO!#REF!,[16]PRESUPUESTO!#REF!,[16]PRESUPUESTO!$A$287:$IV$287,[16]PRESUPUESTO!$A$292:$IV$294</definedName>
    <definedName name="Z_6104898C_BDC8_4F17_AC01_8428510C4C82_.wvu.Cols" hidden="1">#REF!,#REF!</definedName>
    <definedName name="Z_6104898C_BDC8_4F17_AC01_8428510C4C82_.wvu.PrintArea" hidden="1">#REF!</definedName>
    <definedName name="Z_D55C8B2E_861A_459E_9D09_3AF38A1DE99E_.wvu.Rows" hidden="1">[9]Presentacion!#REF!</definedName>
    <definedName name="Z_F540D718_D9AA_403F_AE49_60D937FD77E5_.wvu.Rows" hidden="1">[9]Presentacion!#REF!</definedName>
    <definedName name="ZAQ" hidden="1">{#N/A,#N/A,TRUE,"INGENIERIA";#N/A,#N/A,TRUE,"COMPRAS";#N/A,#N/A,TRUE,"DIRECCION";#N/A,#N/A,TRUE,"RESUMEN"}</definedName>
    <definedName name="ZAQ_1" hidden="1">{#N/A,#N/A,TRUE,"INGENIERIA";#N/A,#N/A,TRUE,"COMPRAS";#N/A,#N/A,TRUE,"DIRECCION";#N/A,#N/A,TRUE,"RESUMEN"}</definedName>
    <definedName name="ZAQ_2" hidden="1">{#N/A,#N/A,TRUE,"INGENIERIA";#N/A,#N/A,TRUE,"COMPRAS";#N/A,#N/A,TRUE,"DIRECCION";#N/A,#N/A,TRUE,"RESUMEN"}</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1" i="200" l="1"/>
  <c r="F7" i="197"/>
  <c r="B7" i="197"/>
  <c r="F7" i="196"/>
  <c r="B7" i="196"/>
  <c r="F7" i="195"/>
  <c r="B7" i="195"/>
  <c r="B8" i="194"/>
  <c r="F7" i="194"/>
  <c r="B7" i="194"/>
  <c r="F7" i="193"/>
  <c r="B7" i="193"/>
  <c r="F7" i="184"/>
  <c r="B7" i="184"/>
  <c r="F7" i="182"/>
  <c r="B7" i="182"/>
  <c r="F7" i="18"/>
  <c r="B7" i="18"/>
  <c r="F7" i="19"/>
  <c r="B7" i="19"/>
  <c r="F7" i="36"/>
  <c r="B7" i="36"/>
  <c r="F7" i="179"/>
  <c r="B7" i="179"/>
  <c r="F7" i="180"/>
  <c r="B7" i="180"/>
  <c r="F7" i="174"/>
  <c r="B7" i="174"/>
  <c r="F7" i="17"/>
  <c r="B7" i="17"/>
  <c r="F7" i="151"/>
  <c r="B7" i="151"/>
  <c r="B8" i="175"/>
  <c r="F7" i="175"/>
  <c r="B7" i="175"/>
  <c r="F7" i="44"/>
  <c r="B7" i="44"/>
  <c r="A2" i="197"/>
  <c r="B8" i="197" s="1"/>
  <c r="A2" i="196"/>
  <c r="B8" i="196" s="1"/>
  <c r="A2" i="195"/>
  <c r="B8" i="195" s="1"/>
  <c r="A2" i="194"/>
  <c r="A2" i="193"/>
  <c r="B8" i="193" s="1"/>
  <c r="A2" i="184"/>
  <c r="B8" i="184" s="1"/>
  <c r="A2" i="182"/>
  <c r="B8" i="182" s="1"/>
  <c r="A2" i="18"/>
  <c r="B8" i="18" s="1"/>
  <c r="A2" i="19"/>
  <c r="B8" i="19" s="1"/>
  <c r="A2" i="36"/>
  <c r="B8" i="36" s="1"/>
  <c r="A2" i="179"/>
  <c r="B8" i="179" s="1"/>
  <c r="A2" i="180"/>
  <c r="B8" i="180" s="1"/>
  <c r="A2" i="174"/>
  <c r="B8" i="174" s="1"/>
  <c r="A2" i="17"/>
  <c r="B8" i="17" s="1"/>
  <c r="A2" i="151"/>
  <c r="B8" i="151" s="1"/>
  <c r="A2" i="175"/>
  <c r="A2" i="44"/>
  <c r="B8" i="44" s="1"/>
  <c r="A2" i="178"/>
  <c r="B8" i="178"/>
  <c r="F7" i="178"/>
  <c r="B7" i="178"/>
  <c r="F7" i="148"/>
  <c r="B7" i="148"/>
  <c r="A2" i="148"/>
  <c r="B8" i="148" s="1"/>
  <c r="F7" i="7"/>
  <c r="B7" i="7"/>
  <c r="A2" i="7"/>
  <c r="B8" i="7" s="1"/>
  <c r="F7" i="4"/>
  <c r="B7" i="4"/>
  <c r="A2" i="4"/>
  <c r="B8" i="4" s="1"/>
  <c r="F7" i="6"/>
  <c r="B7" i="6"/>
  <c r="A2" i="6"/>
  <c r="B8" i="6" s="1"/>
  <c r="F7" i="176"/>
  <c r="B7" i="176"/>
  <c r="A2" i="176"/>
  <c r="B8" i="176" s="1"/>
  <c r="F7" i="150"/>
  <c r="B7" i="150"/>
  <c r="A2" i="150"/>
  <c r="B8" i="150" s="1"/>
  <c r="F7" i="183"/>
  <c r="B7" i="183"/>
  <c r="A2" i="183"/>
  <c r="B8" i="183" s="1"/>
  <c r="F7" i="188"/>
  <c r="B7" i="188"/>
  <c r="A2" i="188"/>
  <c r="B8" i="188" s="1"/>
  <c r="F7" i="187"/>
  <c r="B7" i="187"/>
  <c r="A2" i="187"/>
  <c r="B8" i="187" s="1"/>
  <c r="F7" i="186"/>
  <c r="B7" i="186"/>
  <c r="A2" i="186"/>
  <c r="B8" i="186" s="1"/>
  <c r="F7" i="185"/>
  <c r="B7" i="185"/>
  <c r="A2" i="185"/>
  <c r="B8" i="185" s="1"/>
  <c r="F7" i="5"/>
  <c r="B7" i="5"/>
  <c r="A2" i="5"/>
  <c r="B8" i="5" s="1"/>
  <c r="F7" i="2"/>
  <c r="A2" i="2"/>
  <c r="B7" i="2"/>
  <c r="C18" i="192" l="1"/>
  <c r="C17" i="192"/>
  <c r="C16" i="192"/>
  <c r="C15" i="192"/>
  <c r="C14" i="192"/>
  <c r="C13" i="192"/>
  <c r="C12" i="192"/>
  <c r="C11" i="192"/>
  <c r="C10" i="192"/>
  <c r="F57" i="204"/>
  <c r="F56" i="204"/>
  <c r="E27" i="204"/>
  <c r="A2" i="204"/>
  <c r="A1" i="193" l="1"/>
  <c r="A1" i="7"/>
  <c r="A1" i="197"/>
  <c r="A1" i="182"/>
  <c r="A1" i="174"/>
  <c r="A1" i="183"/>
  <c r="A1" i="5"/>
  <c r="A1" i="18"/>
  <c r="A1" i="17"/>
  <c r="A1" i="176"/>
  <c r="A1" i="184"/>
  <c r="A1" i="187"/>
  <c r="A1" i="196"/>
  <c r="A1" i="186"/>
  <c r="A1" i="19"/>
  <c r="A1" i="2"/>
  <c r="A1" i="188"/>
  <c r="A1" i="36"/>
  <c r="A1" i="148"/>
  <c r="A1" i="150"/>
  <c r="A1" i="185"/>
  <c r="A1" i="180"/>
  <c r="A1" i="195"/>
  <c r="A1" i="151"/>
  <c r="A1" i="4"/>
  <c r="A1" i="194"/>
  <c r="A1" i="175"/>
  <c r="A1" i="179"/>
  <c r="A1" i="44"/>
  <c r="A1" i="6"/>
  <c r="A1" i="178"/>
  <c r="D18" i="192"/>
  <c r="D19" i="203" l="1"/>
  <c r="L22" i="202"/>
  <c r="L20" i="202"/>
  <c r="L16" i="202"/>
  <c r="L13" i="202"/>
  <c r="L12" i="202"/>
  <c r="L6" i="202"/>
  <c r="L5" i="202"/>
  <c r="J26" i="200"/>
  <c r="L26" i="200" s="1"/>
  <c r="K26" i="200" s="1"/>
  <c r="L69" i="200"/>
  <c r="L70" i="200" s="1"/>
  <c r="M67" i="200"/>
  <c r="L66" i="200"/>
  <c r="K66" i="200" s="1"/>
  <c r="M55" i="200"/>
  <c r="L54" i="200"/>
  <c r="L53" i="200"/>
  <c r="L52" i="200"/>
  <c r="O51" i="200"/>
  <c r="O50" i="200"/>
  <c r="L50" i="200"/>
  <c r="K50" i="200" s="1"/>
  <c r="O49" i="200"/>
  <c r="O48" i="200"/>
  <c r="L48" i="200"/>
  <c r="K48" i="200" s="1"/>
  <c r="O47" i="200"/>
  <c r="L47" i="200"/>
  <c r="M47" i="200" s="1"/>
  <c r="O46" i="200"/>
  <c r="L46" i="200"/>
  <c r="O45" i="200"/>
  <c r="L44" i="200"/>
  <c r="L43" i="200"/>
  <c r="L42" i="200"/>
  <c r="L36" i="200"/>
  <c r="L35" i="200"/>
  <c r="K35" i="200" s="1"/>
  <c r="L34" i="200"/>
  <c r="K34" i="200" s="1"/>
  <c r="L33" i="200"/>
  <c r="K33" i="200" s="1"/>
  <c r="L32" i="200"/>
  <c r="K32" i="200" s="1"/>
  <c r="L31" i="200"/>
  <c r="M31" i="200" s="1"/>
  <c r="M30" i="200"/>
  <c r="J29" i="200"/>
  <c r="J28" i="200"/>
  <c r="J27" i="200"/>
  <c r="L28" i="200"/>
  <c r="J24" i="200"/>
  <c r="L24" i="200" s="1"/>
  <c r="K24" i="200" s="1"/>
  <c r="J23" i="200"/>
  <c r="L23" i="200" s="1"/>
  <c r="K23" i="200" s="1"/>
  <c r="J22" i="200"/>
  <c r="L22" i="200" s="1"/>
  <c r="K22" i="200" s="1"/>
  <c r="J21" i="200"/>
  <c r="L21" i="200"/>
  <c r="K21" i="200" s="1"/>
  <c r="J20" i="200"/>
  <c r="J19" i="200"/>
  <c r="L19" i="200" s="1"/>
  <c r="K19" i="200" s="1"/>
  <c r="J16" i="200"/>
  <c r="L16" i="200" s="1"/>
  <c r="K16" i="200" s="1"/>
  <c r="J15" i="200"/>
  <c r="L15" i="200" s="1"/>
  <c r="K15" i="200" s="1"/>
  <c r="J14" i="200"/>
  <c r="L14" i="200"/>
  <c r="K14" i="200" s="1"/>
  <c r="J13" i="200"/>
  <c r="L13" i="200" s="1"/>
  <c r="K13" i="200" s="1"/>
  <c r="J12" i="200"/>
  <c r="L12" i="200" s="1"/>
  <c r="K12" i="200" s="1"/>
  <c r="M10" i="200"/>
  <c r="L7" i="200"/>
  <c r="L59" i="200" s="1"/>
  <c r="M59" i="200" s="1"/>
  <c r="L45" i="200" l="1"/>
  <c r="K13" i="202"/>
  <c r="K16" i="202"/>
  <c r="K5" i="202"/>
  <c r="K12" i="202"/>
  <c r="M43" i="200"/>
  <c r="K43" i="200"/>
  <c r="L60" i="200"/>
  <c r="M60" i="200" s="1"/>
  <c r="L61" i="200"/>
  <c r="L20" i="200"/>
  <c r="K20" i="200" s="1"/>
  <c r="K20" i="202"/>
  <c r="L29" i="200"/>
  <c r="M29" i="200" s="1"/>
  <c r="K31" i="200"/>
  <c r="K47" i="200"/>
  <c r="B8" i="203"/>
  <c r="C17" i="203" s="1"/>
  <c r="D17" i="203"/>
  <c r="L41" i="200"/>
  <c r="J17" i="200"/>
  <c r="L17" i="200" s="1"/>
  <c r="M17" i="200" s="1"/>
  <c r="J25" i="200"/>
  <c r="L25" i="200" s="1"/>
  <c r="M25" i="200" s="1"/>
  <c r="L58" i="200"/>
  <c r="M58" i="200" s="1"/>
  <c r="K6" i="202"/>
  <c r="J11" i="200"/>
  <c r="L11" i="200" s="1"/>
  <c r="J18" i="200"/>
  <c r="L18" i="200" s="1"/>
  <c r="K18" i="200" s="1"/>
  <c r="M48" i="200"/>
  <c r="L8" i="202"/>
  <c r="K8" i="202" s="1"/>
  <c r="K44" i="200"/>
  <c r="M44" i="200"/>
  <c r="K36" i="200"/>
  <c r="M36" i="200"/>
  <c r="M45" i="200"/>
  <c r="K45" i="200"/>
  <c r="L40" i="200"/>
  <c r="M28" i="200"/>
  <c r="K28" i="200"/>
  <c r="K42" i="200"/>
  <c r="M42" i="200"/>
  <c r="M23" i="200"/>
  <c r="L10" i="202"/>
  <c r="K10" i="202" s="1"/>
  <c r="C14" i="203"/>
  <c r="D14" i="203"/>
  <c r="D16" i="203"/>
  <c r="L27" i="200"/>
  <c r="D15" i="203"/>
  <c r="M13" i="200"/>
  <c r="M33" i="200"/>
  <c r="L38" i="200"/>
  <c r="D18" i="203"/>
  <c r="C19" i="203"/>
  <c r="F19" i="203" s="1"/>
  <c r="K29" i="200" l="1"/>
  <c r="L39" i="200"/>
  <c r="K39" i="200" s="1"/>
  <c r="K17" i="200"/>
  <c r="K25" i="200"/>
  <c r="C15" i="203"/>
  <c r="F15" i="203" s="1"/>
  <c r="F17" i="203"/>
  <c r="C18" i="203"/>
  <c r="F18" i="203" s="1"/>
  <c r="C16" i="203"/>
  <c r="F16" i="203" s="1"/>
  <c r="K27" i="200"/>
  <c r="M27" i="200"/>
  <c r="L9" i="202"/>
  <c r="K9" i="202" s="1"/>
  <c r="L7" i="202"/>
  <c r="L11" i="202"/>
  <c r="K11" i="202" s="1"/>
  <c r="K40" i="200"/>
  <c r="M40" i="200"/>
  <c r="L21" i="202"/>
  <c r="K21" i="202" s="1"/>
  <c r="L18" i="202"/>
  <c r="K18" i="202" s="1"/>
  <c r="M11" i="200"/>
  <c r="K11" i="200"/>
  <c r="M38" i="200"/>
  <c r="K38" i="200"/>
  <c r="F14" i="203"/>
  <c r="M41" i="200"/>
  <c r="K41" i="200"/>
  <c r="M39" i="200" l="1"/>
  <c r="L14" i="202"/>
  <c r="K14" i="202" s="1"/>
  <c r="K7" i="202"/>
  <c r="L19" i="202"/>
  <c r="K19" i="202" s="1"/>
  <c r="L17" i="202"/>
  <c r="K17" i="202" s="1"/>
  <c r="L15" i="202"/>
  <c r="K15" i="202" s="1"/>
  <c r="F20" i="203"/>
  <c r="L23" i="202" l="1"/>
  <c r="L56" i="200" s="1"/>
  <c r="F22" i="203"/>
  <c r="F23" i="203" s="1"/>
  <c r="B25" i="203" l="1"/>
  <c r="L64" i="200"/>
  <c r="K56" i="200"/>
  <c r="M64" i="200" l="1"/>
  <c r="K64" i="200"/>
  <c r="M68" i="200" l="1"/>
  <c r="L68" i="200"/>
  <c r="K68" i="200" l="1"/>
  <c r="L71" i="200"/>
  <c r="B21" i="192" l="1"/>
  <c r="F28" i="197"/>
  <c r="F30" i="197" s="1"/>
  <c r="F13" i="197"/>
  <c r="F41" i="196"/>
  <c r="F29" i="195"/>
  <c r="F32" i="194"/>
  <c r="F13" i="193"/>
  <c r="F29" i="193"/>
  <c r="B8" i="2"/>
  <c r="F23" i="196" l="1"/>
  <c r="F13" i="195"/>
  <c r="F16" i="194"/>
  <c r="F20" i="193"/>
  <c r="F24" i="193" s="1"/>
  <c r="F31" i="193" l="1"/>
  <c r="E50" i="204" s="1"/>
  <c r="F50" i="204" s="1"/>
  <c r="F13" i="188" l="1"/>
  <c r="F27" i="188"/>
  <c r="F30" i="187"/>
  <c r="F13" i="187"/>
  <c r="F27" i="186"/>
  <c r="F13" i="186"/>
  <c r="F29" i="185" l="1"/>
  <c r="F14" i="185" l="1"/>
  <c r="F29" i="184" l="1"/>
  <c r="F13" i="184"/>
  <c r="F25" i="183"/>
  <c r="F14" i="183"/>
  <c r="F20" i="183" l="1"/>
  <c r="F26" i="183" s="1"/>
  <c r="F32" i="183" s="1"/>
  <c r="E22" i="204" s="1"/>
  <c r="F22" i="204" s="1"/>
  <c r="F30" i="183"/>
  <c r="F33" i="182" l="1"/>
  <c r="F14" i="182"/>
  <c r="F34" i="180"/>
  <c r="F35" i="180"/>
  <c r="F27" i="179"/>
  <c r="F16" i="180" l="1"/>
  <c r="F22" i="180"/>
  <c r="F30" i="180" s="1"/>
  <c r="F28" i="179"/>
  <c r="F19" i="179"/>
  <c r="F32" i="178"/>
  <c r="F20" i="178"/>
  <c r="F26" i="178" s="1"/>
  <c r="F31" i="176"/>
  <c r="F13" i="179" l="1"/>
  <c r="F37" i="180"/>
  <c r="E42" i="204" s="1"/>
  <c r="F42" i="204" s="1"/>
  <c r="F14" i="175"/>
  <c r="F20" i="175"/>
  <c r="F28" i="175" s="1"/>
  <c r="F14" i="178"/>
  <c r="F34" i="178" s="1"/>
  <c r="E33" i="204" s="1"/>
  <c r="F33" i="204" s="1"/>
  <c r="F14" i="176"/>
  <c r="F23" i="179"/>
  <c r="F30" i="179" s="1"/>
  <c r="E43" i="204" s="1"/>
  <c r="F43" i="204" s="1"/>
  <c r="F34" i="175"/>
  <c r="F31" i="150"/>
  <c r="F31" i="174"/>
  <c r="F14" i="7"/>
  <c r="F36" i="175" l="1"/>
  <c r="E36" i="204" s="1"/>
  <c r="F36" i="204" s="1"/>
  <c r="F32" i="174"/>
  <c r="F14" i="174"/>
  <c r="F34" i="44"/>
  <c r="F14" i="151"/>
  <c r="F35" i="151"/>
  <c r="F20" i="174" l="1"/>
  <c r="F20" i="176" l="1"/>
  <c r="F26" i="174"/>
  <c r="F34" i="174" s="1"/>
  <c r="E40" i="204" s="1"/>
  <c r="F40" i="204" s="1"/>
  <c r="F14" i="148"/>
  <c r="F20" i="148"/>
  <c r="F20" i="197" l="1"/>
  <c r="F31" i="196"/>
  <c r="F23" i="194"/>
  <c r="F20" i="195"/>
  <c r="F20" i="150"/>
  <c r="F26" i="150" s="1"/>
  <c r="F26" i="176"/>
  <c r="F33" i="176" s="1"/>
  <c r="E24" i="204" s="1"/>
  <c r="F24" i="204" s="1"/>
  <c r="F21" i="182"/>
  <c r="F21" i="151"/>
  <c r="F30" i="151" s="1"/>
  <c r="F33" i="148"/>
  <c r="F14" i="150"/>
  <c r="F27" i="148"/>
  <c r="F14" i="44"/>
  <c r="F33" i="36"/>
  <c r="F15" i="36"/>
  <c r="F23" i="195" l="1"/>
  <c r="F24" i="195" s="1"/>
  <c r="F31" i="195" s="1"/>
  <c r="E52" i="204" s="1"/>
  <c r="F52" i="204" s="1"/>
  <c r="F27" i="194"/>
  <c r="F34" i="194" s="1"/>
  <c r="F36" i="196"/>
  <c r="F43" i="196" s="1"/>
  <c r="E53" i="204" s="1"/>
  <c r="F53" i="204" s="1"/>
  <c r="F34" i="36"/>
  <c r="F25" i="197"/>
  <c r="F32" i="197"/>
  <c r="E54" i="204" s="1"/>
  <c r="F54" i="204" s="1"/>
  <c r="F33" i="150"/>
  <c r="E23" i="204" s="1"/>
  <c r="F23" i="204" s="1"/>
  <c r="F35" i="148"/>
  <c r="E32" i="204" s="1"/>
  <c r="F32" i="204" s="1"/>
  <c r="D13" i="192" s="1"/>
  <c r="F28" i="182"/>
  <c r="F35" i="182" s="1"/>
  <c r="E47" i="204" s="1"/>
  <c r="F47" i="204" s="1"/>
  <c r="F20" i="184"/>
  <c r="F20" i="44"/>
  <c r="F28" i="44" s="1"/>
  <c r="F36" i="44" s="1"/>
  <c r="E35" i="204" s="1"/>
  <c r="F35" i="204" s="1"/>
  <c r="D14" i="192" s="1"/>
  <c r="F21" i="36"/>
  <c r="E51" i="204" l="1"/>
  <c r="F51" i="204" s="1"/>
  <c r="D17" i="192" s="1"/>
  <c r="F24" i="184"/>
  <c r="F31" i="184" s="1"/>
  <c r="E48" i="204" s="1"/>
  <c r="F48" i="204" s="1"/>
  <c r="F19" i="185"/>
  <c r="F24" i="185" s="1"/>
  <c r="F31" i="185" s="1"/>
  <c r="E16" i="204" s="1"/>
  <c r="F16" i="204" s="1"/>
  <c r="F28" i="36"/>
  <c r="F36" i="36" s="1"/>
  <c r="E44" i="204" s="1"/>
  <c r="F44" i="204" s="1"/>
  <c r="F18" i="186" l="1"/>
  <c r="F32" i="19"/>
  <c r="F14" i="19"/>
  <c r="F20" i="17"/>
  <c r="F32" i="18" l="1"/>
  <c r="F20" i="19"/>
  <c r="F26" i="19" s="1"/>
  <c r="F23" i="186"/>
  <c r="F29" i="186" s="1"/>
  <c r="E17" i="204" s="1"/>
  <c r="F17" i="204" s="1"/>
  <c r="F19" i="187"/>
  <c r="F25" i="187" s="1"/>
  <c r="F32" i="187" s="1"/>
  <c r="E18" i="204" s="1"/>
  <c r="F18" i="204" s="1"/>
  <c r="F14" i="18"/>
  <c r="F20" i="18"/>
  <c r="F26" i="18" s="1"/>
  <c r="F32" i="17"/>
  <c r="F26" i="17"/>
  <c r="F30" i="7"/>
  <c r="F28" i="6"/>
  <c r="F12" i="6"/>
  <c r="F18" i="188" l="1"/>
  <c r="F21" i="188" s="1"/>
  <c r="F23" i="188" s="1"/>
  <c r="F29" i="188" s="1"/>
  <c r="E19" i="204" s="1"/>
  <c r="F19" i="204" s="1"/>
  <c r="F34" i="19"/>
  <c r="E45" i="204" s="1"/>
  <c r="F45" i="204" s="1"/>
  <c r="F34" i="18"/>
  <c r="E46" i="204" s="1"/>
  <c r="F46" i="204" s="1"/>
  <c r="F20" i="7"/>
  <c r="F18" i="6"/>
  <c r="F24" i="6" s="1"/>
  <c r="F30" i="6" s="1"/>
  <c r="E25" i="204" s="1"/>
  <c r="F25" i="204" s="1"/>
  <c r="D16" i="192" l="1"/>
  <c r="F26" i="7"/>
  <c r="F32" i="7" s="1"/>
  <c r="E30" i="204" s="1"/>
  <c r="F30" i="204" s="1"/>
  <c r="D12" i="192" s="1"/>
  <c r="F30" i="5" l="1"/>
  <c r="F20" i="5" l="1"/>
  <c r="F26" i="5" s="1"/>
  <c r="F14" i="5"/>
  <c r="F29" i="4"/>
  <c r="F32" i="5" l="1"/>
  <c r="E14" i="204" s="1"/>
  <c r="F14" i="204" s="1"/>
  <c r="E20" i="204"/>
  <c r="F19" i="4"/>
  <c r="F25" i="4" s="1"/>
  <c r="F13" i="4"/>
  <c r="F31" i="4" l="1"/>
  <c r="E26" i="204" s="1"/>
  <c r="F26" i="204" s="1"/>
  <c r="D11" i="192" s="1"/>
  <c r="F29" i="2" l="1"/>
  <c r="F13" i="2" l="1"/>
  <c r="F19" i="2"/>
  <c r="F25" i="2" s="1"/>
  <c r="F31" i="2" l="1"/>
  <c r="E13" i="204" s="1"/>
  <c r="F13" i="204" s="1"/>
  <c r="D10" i="192" s="1"/>
  <c r="F37" i="151" l="1"/>
  <c r="E38" i="204" l="1"/>
  <c r="F38" i="204" s="1"/>
  <c r="F14" i="17" l="1"/>
  <c r="F34" i="17" s="1"/>
  <c r="E39" i="204" s="1"/>
  <c r="F39" i="204" s="1"/>
  <c r="D15" i="192" s="1"/>
  <c r="D20" i="192" l="1"/>
  <c r="D22" i="192" l="1"/>
  <c r="D23" i="192" s="1"/>
  <c r="D21" i="192"/>
  <c r="D24" i="192" l="1"/>
</calcChain>
</file>

<file path=xl/sharedStrings.xml><?xml version="1.0" encoding="utf-8"?>
<sst xmlns="http://schemas.openxmlformats.org/spreadsheetml/2006/main" count="1568" uniqueCount="279">
  <si>
    <t>ÍTEM DE PAGO</t>
  </si>
  <si>
    <t>DESCRIPCIÓN</t>
  </si>
  <si>
    <t>UND.</t>
  </si>
  <si>
    <t>CANTIDAD</t>
  </si>
  <si>
    <t>VALOR UNITARIO</t>
  </si>
  <si>
    <t xml:space="preserve">VALOR TOTAL                                </t>
  </si>
  <si>
    <t>PRELIMINARES</t>
  </si>
  <si>
    <t>DIA</t>
  </si>
  <si>
    <t>Demolición de roca a cielo abierto, con agente demoledor no explosivo, para volúmenes de roca mayores a 0.10 m3. Incluye cemento demoledor, desembombe, acarreo interno a sitio de acopio donde indique la interventoría y todo lo necesario para su correcta ejecución. Incluye cargue y disposición final del material. No incluye transporte.</t>
  </si>
  <si>
    <t>m3</t>
  </si>
  <si>
    <t>1.3.1</t>
  </si>
  <si>
    <t>m</t>
  </si>
  <si>
    <t>m2</t>
  </si>
  <si>
    <t>Suministro, transporte y colocación de Malla Electrosoldada (D-257)</t>
  </si>
  <si>
    <t>un</t>
  </si>
  <si>
    <t>UNIDAD</t>
  </si>
  <si>
    <t>gl</t>
  </si>
  <si>
    <t>Perfilamiento del talud, incluye perfilamiento, cargue y disposición final del material proveniente del perfilamiento.</t>
  </si>
  <si>
    <t>HM</t>
  </si>
  <si>
    <t>ANÁLISIS DE PRECIOS UNITARIOS</t>
  </si>
  <si>
    <r>
      <rPr>
        <b/>
        <sz val="9"/>
        <rFont val="Arial"/>
        <family val="2"/>
      </rPr>
      <t>ÍTEM</t>
    </r>
    <r>
      <rPr>
        <sz val="9"/>
        <rFont val="Arial"/>
        <family val="2"/>
      </rPr>
      <t>:</t>
    </r>
  </si>
  <si>
    <r>
      <rPr>
        <b/>
        <sz val="9"/>
        <rFont val="Arial"/>
        <family val="2"/>
      </rPr>
      <t>ACTIVIDAD:</t>
    </r>
  </si>
  <si>
    <r>
      <rPr>
        <b/>
        <sz val="9"/>
        <rFont val="Arial"/>
        <family val="2"/>
      </rPr>
      <t>UNIDAD</t>
    </r>
    <r>
      <rPr>
        <sz val="9"/>
        <rFont val="Arial"/>
        <family val="2"/>
      </rPr>
      <t>:</t>
    </r>
  </si>
  <si>
    <r>
      <rPr>
        <b/>
        <sz val="9"/>
        <rFont val="Arial"/>
        <family val="2"/>
      </rPr>
      <t>FECHA:</t>
    </r>
  </si>
  <si>
    <r>
      <rPr>
        <b/>
        <sz val="9"/>
        <rFont val="Arial"/>
        <family val="2"/>
      </rPr>
      <t>1. MATERIALES</t>
    </r>
  </si>
  <si>
    <r>
      <rPr>
        <b/>
        <sz val="9"/>
        <rFont val="Arial"/>
        <family val="2"/>
      </rPr>
      <t>DESCRIPCIÓN</t>
    </r>
  </si>
  <si>
    <r>
      <rPr>
        <b/>
        <sz val="9"/>
        <rFont val="Arial"/>
        <family val="2"/>
      </rPr>
      <t>UNIDAD</t>
    </r>
  </si>
  <si>
    <r>
      <rPr>
        <b/>
        <sz val="9"/>
        <rFont val="Arial"/>
        <family val="2"/>
      </rPr>
      <t>CANTIDAD</t>
    </r>
  </si>
  <si>
    <r>
      <rPr>
        <b/>
        <sz val="9"/>
        <rFont val="Arial"/>
        <family val="2"/>
      </rPr>
      <t>VR. UNITARIO</t>
    </r>
  </si>
  <si>
    <r>
      <rPr>
        <b/>
        <sz val="9"/>
        <rFont val="Arial"/>
        <family val="2"/>
      </rPr>
      <t>VR. TOTAL</t>
    </r>
  </si>
  <si>
    <r>
      <rPr>
        <b/>
        <sz val="9"/>
        <rFont val="Arial"/>
        <family val="2"/>
      </rPr>
      <t>SUBTOTAL</t>
    </r>
  </si>
  <si>
    <t xml:space="preserve">2.MANO DE OBRA </t>
  </si>
  <si>
    <r>
      <rPr>
        <b/>
        <sz val="9"/>
        <rFont val="Arial"/>
        <family val="2"/>
      </rPr>
      <t>TRABAJADOR</t>
    </r>
  </si>
  <si>
    <r>
      <rPr>
        <b/>
        <sz val="9"/>
        <rFont val="Arial"/>
        <family val="2"/>
      </rPr>
      <t>VR.JORNAL DIA</t>
    </r>
  </si>
  <si>
    <r>
      <rPr>
        <b/>
        <sz val="9"/>
        <rFont val="Arial"/>
        <family val="2"/>
      </rPr>
      <t>%PRESTAC.</t>
    </r>
  </si>
  <si>
    <r>
      <rPr>
        <b/>
        <sz val="9"/>
        <rFont val="Arial"/>
        <family val="2"/>
      </rPr>
      <t xml:space="preserve">RENDIMIENTO
</t>
    </r>
    <r>
      <rPr>
        <b/>
        <sz val="9"/>
        <rFont val="Arial"/>
        <family val="2"/>
      </rPr>
      <t>Actividad/Hom bre/Dia</t>
    </r>
  </si>
  <si>
    <r>
      <rPr>
        <b/>
        <sz val="9"/>
        <rFont val="Arial"/>
        <family val="2"/>
      </rPr>
      <t>VR. PARCIAL</t>
    </r>
  </si>
  <si>
    <r>
      <rPr>
        <b/>
        <sz val="9"/>
        <rFont val="Arial"/>
        <family val="2"/>
      </rPr>
      <t>3. HERRAMIENTA Y EQUIPOS</t>
    </r>
  </si>
  <si>
    <r>
      <rPr>
        <b/>
        <sz val="9"/>
        <rFont val="Arial"/>
        <family val="2"/>
      </rPr>
      <t>TIPO</t>
    </r>
  </si>
  <si>
    <r>
      <rPr>
        <b/>
        <sz val="9"/>
        <rFont val="Arial"/>
        <family val="2"/>
      </rPr>
      <t>TARIFA/dia</t>
    </r>
  </si>
  <si>
    <r>
      <rPr>
        <b/>
        <sz val="9"/>
        <rFont val="Arial"/>
        <family val="2"/>
      </rPr>
      <t xml:space="preserve">RENDIMIENTO/
</t>
    </r>
    <r>
      <rPr>
        <b/>
        <sz val="9"/>
        <rFont val="Arial"/>
        <family val="2"/>
      </rPr>
      <t>dia/actividad</t>
    </r>
  </si>
  <si>
    <r>
      <rPr>
        <sz val="9"/>
        <rFont val="Arial"/>
        <family val="2"/>
      </rPr>
      <t>Herramienta Menor</t>
    </r>
  </si>
  <si>
    <r>
      <rPr>
        <sz val="9"/>
        <rFont val="Arial"/>
        <family val="2"/>
      </rPr>
      <t>5% de mano de Obra</t>
    </r>
  </si>
  <si>
    <r>
      <rPr>
        <b/>
        <sz val="9"/>
        <rFont val="Arial"/>
        <family val="2"/>
      </rPr>
      <t>4. TRANSPORTE</t>
    </r>
  </si>
  <si>
    <t>Can</t>
  </si>
  <si>
    <r>
      <rPr>
        <b/>
        <sz val="9"/>
        <rFont val="Arial"/>
        <family val="2"/>
      </rPr>
      <t>DISTANCIA</t>
    </r>
  </si>
  <si>
    <t xml:space="preserve"> COSTO DIRECTO</t>
  </si>
  <si>
    <t xml:space="preserve">Suministro, transporte y colocación de Malla Electrosoldada (D-335), para concreto lanzado </t>
  </si>
  <si>
    <t xml:space="preserve">Suministro, transporte e instalación de anclajes pasivos sobre talud </t>
  </si>
  <si>
    <t>Horas de Retroexcavadora de Oruga CAT 320 o equivalente</t>
  </si>
  <si>
    <t xml:space="preserve">m2 </t>
  </si>
  <si>
    <t xml:space="preserve">Desmonte y limpieza </t>
  </si>
  <si>
    <t>Suministro, transporte e instalación de GEOMEMBRANA HDPE 20 MILS, para protección de obra temporal de mitigación.</t>
  </si>
  <si>
    <t xml:space="preserve">m3 </t>
  </si>
  <si>
    <t>Suministro, transporte e instalación de GEOMALLA BIAXIAL GG 3030  para protección de obra temporal de mitigación.</t>
  </si>
  <si>
    <t>ml</t>
  </si>
  <si>
    <t xml:space="preserve">APU </t>
  </si>
  <si>
    <t>Localización, trazado y replanteo se utilizara equipo de precisión, incluye las carteras, planos y demás elementos.</t>
  </si>
  <si>
    <t>Excavación mecánica para estructuras varias en material común en seco. Incluye cargue y disposición final.</t>
  </si>
  <si>
    <t xml:space="preserve">Suministro, transporte y colocación de Acero de refuerzo fy=420 Mpa (Grado 60) de 1/2" para anclaje de colcha gavión de 1,5 m. Incluye pintura epoxica </t>
  </si>
  <si>
    <t xml:space="preserve">Suministro, transporte y colocación de Acero de refuerzo fy=420 Mpa (Grado 60) de 3/8"  de 1,5 m para fijación de Malla Electrosoldada D-335 </t>
  </si>
  <si>
    <t>Suministro, transporte y construcción de colcha Gavión espesor de 0,30 m, incluye transporte material.</t>
  </si>
  <si>
    <t xml:space="preserve">Botada de material proveniente excavaciones del rio ( Llave antisocavación, material  en contacto con agua) </t>
  </si>
  <si>
    <t>Suministro, transporte e instalación de concreto ciclópeo, 60% de concreto de 28  Mpa y 40% de piedra de canto rodado PARA LOSA APOYO DE GAVIONES . Incluye fibra sintética 2 kg x m3  el suministro y transporte del concreto, mano de obra, vibrado, protección y curado, para estructuras de acuerdo con las diferentes dimensiones establecidas en los planos y diseños. No incluye refuerzo.</t>
  </si>
  <si>
    <t xml:space="preserve">Construcción de concreto lanzado de 28 Mpa, espesor de 15 cm </t>
  </si>
  <si>
    <t xml:space="preserve">Suministro, transporte e instalación de tubería perforada para gaviones </t>
  </si>
  <si>
    <t>Construcción de enrocado para ataguía</t>
  </si>
  <si>
    <t>día</t>
  </si>
  <si>
    <t xml:space="preserve">Manejo de aguas. Incluye motobombas para evacuación personal y todo lo necesario </t>
  </si>
  <si>
    <t>%</t>
  </si>
  <si>
    <t>RESUMEN</t>
  </si>
  <si>
    <t>SUBTOTAL</t>
  </si>
  <si>
    <t>ADMINISTRACIÓN</t>
  </si>
  <si>
    <t>UTILIDAD</t>
  </si>
  <si>
    <t>IVA SOBRE UTILIDAD</t>
  </si>
  <si>
    <t>DEPARTAMENTO DE INFRAESTRUCTURA</t>
  </si>
  <si>
    <t>LISTADO DE ÍTEMS, ACTIVIDADES ESPECIFICADAS, CANTIDADES Y COSTOS</t>
  </si>
  <si>
    <t>ITEM</t>
  </si>
  <si>
    <t>CANT</t>
  </si>
  <si>
    <t>V/R TOTAL</t>
  </si>
  <si>
    <t>CERRAMIENTO: Suministro, transporte e instalacion de materiales para la adecuación de cerramiento, incluye; instalacion de postes de madera dimensiones de 2*3*3 l cada 2 metros, concreto pobre para soporte de postes, instalacion de tela zaran verde con varetas de madera para sujetar la tela e instalacion de alambre dulce en la parte superior e inferior para soporte de la tela, y todos los accesorios de fijación necesario para su correcta instalacion, incluye retiro de cerramiento existente en mal estado y disposición final de residuos.</t>
  </si>
  <si>
    <t>1.3.2</t>
  </si>
  <si>
    <t>1.3.3</t>
  </si>
  <si>
    <t>1.3.4</t>
  </si>
  <si>
    <t>1.3.5</t>
  </si>
  <si>
    <t>ATAGUIA</t>
  </si>
  <si>
    <t>EXCAVACIONES</t>
  </si>
  <si>
    <t>RELLENO DE MATERIAL SELECCIONADO</t>
  </si>
  <si>
    <t>Conformación de llenos estructurales de manera manual en capas no mayores a 20cm, con Material seleccionado y compactado al respaldo de los gaviones</t>
  </si>
  <si>
    <t>CONCRETOS</t>
  </si>
  <si>
    <t>Suministro, transporte e instalación de concreto ciclópeo, 60% de concreto de 28  Mpa y 40% de piedra de canto rodado PARA LLAVE ANTISOCAVACION , VIGAS Y ENRONCADO PROTECCIÓN. Incluye fibra sintética 2 kg x m3  el suministro y transporte del concreto, mano de obra, vibrado, protección y curado, para estructuras de acuerdo con las diferentes dimensiones establecidas en los planos y diseños. No incluye refuerzo.</t>
  </si>
  <si>
    <t>GAVIÓN</t>
  </si>
  <si>
    <t>Suministro, transporte y construcción de Gaviones en alambre galvanizado No. 12 de triple torsión, transporte y suministro de piedra para relleno de gaviones con diámetros variables de 4 a 10 pulgadas, y alambre C12 para amarres.</t>
  </si>
  <si>
    <t>ANCLAJES</t>
  </si>
  <si>
    <t>RECUBRIMIENTO</t>
  </si>
  <si>
    <t>Construcción de recubrimiento para gaviones en concreto de 28 Mpa. Incluye todo lo necesario de e=15cm</t>
  </si>
  <si>
    <t xml:space="preserve">Suministro, transporte e instalación de Geotextil NT 2000 o similar con sus respectivos anclajes y conformación. No incluye excavación y llenos, los cuales se pagan por su ítem respectivo. </t>
  </si>
  <si>
    <t>Suministro, transporte  e  instalación  de  tubería de 2" sanitaria para Drenajes, incluye perforacion, accesorios, geotextil y todo lo necesario para su correcta instalacion</t>
  </si>
  <si>
    <t>Grama, tipo macana o similar. Incluye nivelación y cama de base(capa de suelo abonado) hasta 0,20 m en promedio, conservando los perfiles indicados en los planos o definidos por la Interventoría. La grama en el momento de la colocación tendrá como mínimo 5 cm de espesor de suelo vegetal</t>
  </si>
  <si>
    <t>Tala de Arboles</t>
  </si>
  <si>
    <t>Siembra de arboles de min 1,5m altura</t>
  </si>
  <si>
    <t>SUMINISTRO, TRANSPORTE E INSTALACIÓN DE CERRAMIENTO EN MALLA ESLABONADA GALVANIZADA PARA EXTERIOR. Incluye viga de cimentación en concreto de 21 Mpa de cimentación de 40x30 cm, muro en bloque de concreto 20x20x40 con altura entre 0.6-0.8 m, malla eslabonada calibre 10.5 x 2 metros de altura, tubería galvanizada de 2" y gallinazo de 2" cada 2.0 m, empalmes de soldadura y acabado de ella, columnetas de 20x20 cm cada 2.0 metros en concreto de 21 MPa biselados, alambre de puas, pisa malla en concreto de 21 Mpa H:10cm, varilla de 3/8" instalada en el pisa malla en toda su longitud. La longitud de la tubería en su altura es de 2.50 m, repartidos así: 2.0 m libres para instalación de malla y 0.5m para empotrar tanto en columnetas como en pisa mallas, quedando la altura desde nivel de piso acabado a la altura máxima de la malla una altura de 2.60 m. Incluye los pilotes de Ø0.30m y el acero de refuerzo.</t>
  </si>
  <si>
    <t>Demolicion de malla de cerramiento existente, Retiro de elementos en concreto, metalicos y mamposteria.</t>
  </si>
  <si>
    <t>und</t>
  </si>
  <si>
    <t>PLANES DE MANEJO AMBIENTAL Y TRANSITO</t>
  </si>
  <si>
    <t>Plan de Manejo de Ambiental PMA</t>
  </si>
  <si>
    <t>Plan de Manejo de Transito PMT</t>
  </si>
  <si>
    <t>VR. UNITARIO</t>
  </si>
  <si>
    <t>VR. TOTAL</t>
  </si>
  <si>
    <t>% (+)DESPERDICIO</t>
  </si>
  <si>
    <t>TOTAL</t>
  </si>
  <si>
    <t>CERRAMIENTO Y REVEGETALIZACIÓN</t>
  </si>
  <si>
    <t>MEJORAS PARQUE ZUNGO</t>
  </si>
  <si>
    <t>AÑO 2024</t>
  </si>
  <si>
    <t>COSTOS DIRECTOS:</t>
  </si>
  <si>
    <t>AIU  ESTIMADO :</t>
  </si>
  <si>
    <t>COSTO TOTAL</t>
  </si>
  <si>
    <t>PLAZO EN MESES:</t>
  </si>
  <si>
    <t>Item</t>
  </si>
  <si>
    <t>Nombre</t>
  </si>
  <si>
    <t>Unidad</t>
  </si>
  <si>
    <t>Duración</t>
  </si>
  <si>
    <t>Cant</t>
  </si>
  <si>
    <t>Dedicación</t>
  </si>
  <si>
    <t>Valor</t>
  </si>
  <si>
    <t>Factor Prestacional</t>
  </si>
  <si>
    <t>Porcentaje sobre el contrato</t>
  </si>
  <si>
    <t>Subtotal</t>
  </si>
  <si>
    <t>Personal de Admón. del Contrato</t>
  </si>
  <si>
    <t>Director de Obra</t>
  </si>
  <si>
    <t>Mes</t>
  </si>
  <si>
    <t>Coordinador de Obra</t>
  </si>
  <si>
    <t>Ingeniero residente obra civil / Especialista</t>
  </si>
  <si>
    <t>Ingeniero residente obra civil / Adecuaciones y Mejoras</t>
  </si>
  <si>
    <t>Tecnologo en Construcciones Civiles</t>
  </si>
  <si>
    <t>Maestro de obra</t>
  </si>
  <si>
    <t>Ingeniero Residente Electrico</t>
  </si>
  <si>
    <t>Tecnologo Electrico</t>
  </si>
  <si>
    <t>Ingeniero Electromecanico</t>
  </si>
  <si>
    <t>inigeniero Ambiental</t>
  </si>
  <si>
    <t>Profesional SST</t>
  </si>
  <si>
    <t>Tecnologo SST/ Ambiental</t>
  </si>
  <si>
    <t>Topografo</t>
  </si>
  <si>
    <t>Profesiona Social</t>
  </si>
  <si>
    <t>Almacenista</t>
  </si>
  <si>
    <t>Ayudante Oficios Varios</t>
  </si>
  <si>
    <t>Servicio de Mensajeria</t>
  </si>
  <si>
    <t>Vigilancia</t>
  </si>
  <si>
    <t>Equipo de Topografía</t>
  </si>
  <si>
    <t>Instalaciones provisionales</t>
  </si>
  <si>
    <t>Zona de acopio</t>
  </si>
  <si>
    <t>2,2</t>
  </si>
  <si>
    <t>almacen</t>
  </si>
  <si>
    <t>Campamento, (monte y desmonte)</t>
  </si>
  <si>
    <t>2,3</t>
  </si>
  <si>
    <t>Provisional de Energia</t>
  </si>
  <si>
    <t>Provisional de Acueducto y Alcantarillado</t>
  </si>
  <si>
    <t>2,4</t>
  </si>
  <si>
    <t>Baños portátiles</t>
  </si>
  <si>
    <t>Gastos administrativos</t>
  </si>
  <si>
    <t>Gastos de papelería y permisos</t>
  </si>
  <si>
    <t>Computadores y software</t>
  </si>
  <si>
    <t>un/mes</t>
  </si>
  <si>
    <t>Medio de comunicación (celular, Internet)</t>
  </si>
  <si>
    <t>Mobiliario de oficina</t>
  </si>
  <si>
    <t>Consumos de energía, acueducto y alcantarillado en oficinas y talleres</t>
  </si>
  <si>
    <t>Mantenimiento de equipo/herramientas</t>
  </si>
  <si>
    <t>Alimentación del personal</t>
  </si>
  <si>
    <t>total personal</t>
  </si>
  <si>
    <t>zona</t>
  </si>
  <si>
    <t>propio empresa</t>
  </si>
  <si>
    <t xml:space="preserve">Transporte del personal  </t>
  </si>
  <si>
    <t>operador</t>
  </si>
  <si>
    <t>Alojamiento</t>
  </si>
  <si>
    <t>oficial</t>
  </si>
  <si>
    <t>Manejo de residuos solidos, chatarra, peligrosos entre otros</t>
  </si>
  <si>
    <t>ayudantes</t>
  </si>
  <si>
    <t>Desmonte de provisionales y adecuación final; Incluye Aseo y entrega de las areas en ocupación</t>
  </si>
  <si>
    <t>pasajero</t>
  </si>
  <si>
    <t>Recargos</t>
  </si>
  <si>
    <t>tecnico</t>
  </si>
  <si>
    <t>Recargo Nocturno y Festivos</t>
  </si>
  <si>
    <t>almacenista</t>
  </si>
  <si>
    <t>Ambiental</t>
  </si>
  <si>
    <t>mensajero</t>
  </si>
  <si>
    <t>Implementación de PMA</t>
  </si>
  <si>
    <t>Alimentación diaria</t>
  </si>
  <si>
    <t>Construcción PMT</t>
  </si>
  <si>
    <t>dias</t>
  </si>
  <si>
    <t>Implementación PMT</t>
  </si>
  <si>
    <t>Seguridad Salud y Trabajo</t>
  </si>
  <si>
    <t>Implementación de SST</t>
  </si>
  <si>
    <t>tiquetes aereos</t>
  </si>
  <si>
    <t>Cargos sobre el valor de la oferta</t>
  </si>
  <si>
    <t>Impuesto del 4/1000</t>
  </si>
  <si>
    <t>Rete ICA 10X1000</t>
  </si>
  <si>
    <t>Retenciones propias de Comfenalco  (2%)</t>
  </si>
  <si>
    <t>Gastos bancarios</t>
  </si>
  <si>
    <t xml:space="preserve">Contribución Especial </t>
  </si>
  <si>
    <t>Costos legalización-Garantía Única</t>
  </si>
  <si>
    <t/>
  </si>
  <si>
    <t>Valor total polizas</t>
  </si>
  <si>
    <t>Publicidad</t>
  </si>
  <si>
    <t>Valla</t>
  </si>
  <si>
    <t xml:space="preserve">AIU </t>
  </si>
  <si>
    <r>
      <rPr>
        <b/>
        <sz val="9"/>
        <color rgb="FFFFFFFF"/>
        <rFont val="Trebuchet MS"/>
        <family val="2"/>
      </rPr>
      <t>ÍTEM</t>
    </r>
  </si>
  <si>
    <r>
      <rPr>
        <b/>
        <sz val="9"/>
        <color rgb="FFFFFFFF"/>
        <rFont val="Trebuchet MS"/>
        <family val="2"/>
      </rPr>
      <t xml:space="preserve">CÁLCULO DEL FACTOR MULTIPLICADOR
</t>
    </r>
    <r>
      <rPr>
        <b/>
        <sz val="9"/>
        <color rgb="FFFFFFFF"/>
        <rFont val="Trebuchet MS"/>
        <family val="2"/>
      </rPr>
      <t>DESCRIPCIÓN</t>
    </r>
  </si>
  <si>
    <r>
      <rPr>
        <b/>
        <sz val="9"/>
        <color rgb="FFFFFFFF"/>
        <rFont val="Trebuchet MS"/>
        <family val="2"/>
      </rPr>
      <t>A</t>
    </r>
  </si>
  <si>
    <r>
      <rPr>
        <b/>
        <sz val="9"/>
        <color rgb="FFFFFFFF"/>
        <rFont val="Trebuchet MS"/>
        <family val="2"/>
      </rPr>
      <t>SALARIO BÁSICO (Nómina Total Mensual)</t>
    </r>
  </si>
  <si>
    <r>
      <rPr>
        <b/>
        <sz val="9"/>
        <color rgb="FFFFFFFF"/>
        <rFont val="Trebuchet MS"/>
        <family val="2"/>
      </rPr>
      <t>B</t>
    </r>
  </si>
  <si>
    <r>
      <rPr>
        <b/>
        <sz val="9"/>
        <color rgb="FFFFFFFF"/>
        <rFont val="Trebuchet MS"/>
        <family val="2"/>
      </rPr>
      <t>PRESTACIONES SOCIALES</t>
    </r>
  </si>
  <si>
    <r>
      <rPr>
        <sz val="8"/>
        <color rgb="FF010202"/>
        <rFont val="Arial MT"/>
        <family val="2"/>
      </rPr>
      <t>Cesantía</t>
    </r>
  </si>
  <si>
    <r>
      <rPr>
        <sz val="8"/>
        <color rgb="FF010202"/>
        <rFont val="Arial MT"/>
        <family val="2"/>
      </rPr>
      <t>Intereses de Cesantía</t>
    </r>
  </si>
  <si>
    <r>
      <rPr>
        <sz val="8"/>
        <color rgb="FF010202"/>
        <rFont val="Arial MT"/>
        <family val="2"/>
      </rPr>
      <t>Prima</t>
    </r>
  </si>
  <si>
    <r>
      <rPr>
        <sz val="8"/>
        <color rgb="FF010202"/>
        <rFont val="Arial MT"/>
        <family val="2"/>
      </rPr>
      <t>Vacaciones</t>
    </r>
  </si>
  <si>
    <r>
      <rPr>
        <b/>
        <sz val="9"/>
        <color rgb="FFFFFFFF"/>
        <rFont val="Trebuchet MS"/>
        <family val="2"/>
      </rPr>
      <t>SEGURIDAD SOCIAL</t>
    </r>
  </si>
  <si>
    <r>
      <rPr>
        <sz val="8"/>
        <color rgb="FF010202"/>
        <rFont val="Arial MT"/>
        <family val="2"/>
      </rPr>
      <t>Seguridad Social (Salud)</t>
    </r>
  </si>
  <si>
    <r>
      <rPr>
        <sz val="8"/>
        <color rgb="FF010202"/>
        <rFont val="Arial MT"/>
        <family val="2"/>
      </rPr>
      <t>Seguridad Social (Pensión)</t>
    </r>
  </si>
  <si>
    <r>
      <rPr>
        <sz val="8"/>
        <color rgb="FF010202"/>
        <rFont val="Arial MT"/>
        <family val="2"/>
      </rPr>
      <t>Aseguradora de Riesgos Profesionales</t>
    </r>
  </si>
  <si>
    <r>
      <rPr>
        <sz val="8"/>
        <color rgb="FF010202"/>
        <rFont val="Arial MT"/>
        <family val="2"/>
      </rPr>
      <t>Subsidio Familiar</t>
    </r>
  </si>
  <si>
    <r>
      <rPr>
        <b/>
        <sz val="9"/>
        <color rgb="FFFFFFFF"/>
        <rFont val="Trebuchet MS"/>
        <family val="2"/>
      </rPr>
      <t>OTROS</t>
    </r>
  </si>
  <si>
    <r>
      <rPr>
        <sz val="8"/>
        <color rgb="FF010202"/>
        <rFont val="Arial MT"/>
        <family val="2"/>
      </rPr>
      <t>ICBF</t>
    </r>
  </si>
  <si>
    <r>
      <rPr>
        <sz val="8"/>
        <color rgb="FF010202"/>
        <rFont val="Arial MT"/>
        <family val="2"/>
      </rPr>
      <t>SENA</t>
    </r>
    <r>
      <rPr>
        <sz val="8"/>
        <rFont val="Arial MT"/>
      </rPr>
      <t xml:space="preserve"> (FIC)</t>
    </r>
  </si>
  <si>
    <r>
      <rPr>
        <sz val="8"/>
        <color rgb="FF010202"/>
        <rFont val="Arial MT"/>
        <family val="2"/>
      </rPr>
      <t>Caja de Compensación</t>
    </r>
  </si>
  <si>
    <r>
      <rPr>
        <sz val="8"/>
        <color rgb="FF010202"/>
        <rFont val="Arial MT"/>
        <family val="2"/>
      </rPr>
      <t>Fondo de Solidaridad Pensional</t>
    </r>
  </si>
  <si>
    <r>
      <rPr>
        <sz val="8"/>
        <color rgb="FF010202"/>
        <rFont val="Arial MT"/>
        <family val="2"/>
      </rPr>
      <t>Subsidio de Transporte (permisos, bonific., seguros, etc.)</t>
    </r>
  </si>
  <si>
    <r>
      <rPr>
        <sz val="8"/>
        <color rgb="FF010202"/>
        <rFont val="Arial MT"/>
        <family val="2"/>
      </rPr>
      <t>Bonificaciones</t>
    </r>
  </si>
  <si>
    <r>
      <rPr>
        <sz val="8"/>
        <color rgb="FF010202"/>
        <rFont val="Arial MT"/>
        <family val="2"/>
      </rPr>
      <t>Dotación</t>
    </r>
  </si>
  <si>
    <r>
      <rPr>
        <sz val="8"/>
        <color rgb="FF010202"/>
        <rFont val="Arial MT"/>
        <family val="2"/>
      </rPr>
      <t>Incapacidades no Cubiertas por EPS (calamidades, enfermedades)</t>
    </r>
  </si>
  <si>
    <r>
      <rPr>
        <sz val="8"/>
        <color rgb="FF010202"/>
        <rFont val="Arial MT"/>
        <family val="2"/>
      </rPr>
      <t>Prima extralegal</t>
    </r>
  </si>
  <si>
    <r>
      <rPr>
        <sz val="8"/>
        <color rgb="FF010202"/>
        <rFont val="Arial MT"/>
        <family val="2"/>
      </rPr>
      <t>Indemnizaciones</t>
    </r>
  </si>
  <si>
    <r>
      <rPr>
        <sz val="8"/>
        <color rgb="FF010202"/>
        <rFont val="Arial MT"/>
        <family val="2"/>
      </rPr>
      <t>Auxilios varios</t>
    </r>
  </si>
  <si>
    <r>
      <rPr>
        <sz val="8"/>
        <color rgb="FF010202"/>
        <rFont val="Arial MT"/>
        <family val="2"/>
      </rPr>
      <t>Seguros de Ley</t>
    </r>
  </si>
  <si>
    <r>
      <rPr>
        <sz val="8"/>
        <color rgb="FF010202"/>
        <rFont val="Arial MT"/>
        <family val="2"/>
      </rPr>
      <t>Otros</t>
    </r>
  </si>
  <si>
    <r>
      <rPr>
        <b/>
        <sz val="9"/>
        <color rgb="FFFFFFFF"/>
        <rFont val="Trebuchet MS"/>
        <family val="2"/>
      </rPr>
      <t>TOTAL B</t>
    </r>
  </si>
  <si>
    <t>Botiquines y camillas</t>
  </si>
  <si>
    <t>Escaleras de acceso</t>
  </si>
  <si>
    <t>Uniformes</t>
  </si>
  <si>
    <t>Carnetización personal</t>
  </si>
  <si>
    <t>Chalecos de seguridad reflectivos</t>
  </si>
  <si>
    <t>Chalecos de Identificación</t>
  </si>
  <si>
    <t>Arnes, eslingas, mosquetones</t>
  </si>
  <si>
    <t>Capacitaciones</t>
  </si>
  <si>
    <t>Señalización de obra</t>
  </si>
  <si>
    <t>Botas</t>
  </si>
  <si>
    <t>Tapa oidos</t>
  </si>
  <si>
    <t>Tapaoidos tipo casco</t>
  </si>
  <si>
    <t>Caretas</t>
  </si>
  <si>
    <t>Tapabocas</t>
  </si>
  <si>
    <t>Cascos</t>
  </si>
  <si>
    <t>Extintores</t>
  </si>
  <si>
    <t>Guantes</t>
  </si>
  <si>
    <t>TOTAL SST</t>
  </si>
  <si>
    <t>CALCULO POLIZAS CONTRATO</t>
  </si>
  <si>
    <t>VALOR DEL CONTRATO ( $ )</t>
  </si>
  <si>
    <t xml:space="preserve">PLAZO DEL CONTRATO (Dias calendario) </t>
  </si>
  <si>
    <t>SMMLV 2024</t>
  </si>
  <si>
    <t>TIPO DE GARANTÍA</t>
  </si>
  <si>
    <t>VALOR ASEGURADO</t>
  </si>
  <si>
    <t>COBERTURA (Dias )</t>
  </si>
  <si>
    <t>TASA</t>
  </si>
  <si>
    <t>PRIMA</t>
  </si>
  <si>
    <t>VALOR</t>
  </si>
  <si>
    <t>Anticipo</t>
  </si>
  <si>
    <t>Cumplimiento</t>
  </si>
  <si>
    <t>Calidad de la Obras</t>
  </si>
  <si>
    <t>Salarios y Prestaciones Sociales</t>
  </si>
  <si>
    <t>Estabilidad y Calidad de la Obras</t>
  </si>
  <si>
    <t>Responsabilidad Civil</t>
  </si>
  <si>
    <t>Subtotal Prima</t>
  </si>
  <si>
    <t>Gastos de expedición</t>
  </si>
  <si>
    <t>I.V.A.</t>
  </si>
  <si>
    <t>Relación</t>
  </si>
  <si>
    <t xml:space="preserve"> </t>
  </si>
  <si>
    <r>
      <t xml:space="preserve">Entibado metálico tipo caja  medidas de 4,0 m de largo x 2,4 de altura mas modulo de 4,0 m de largo x 1,2 de altura, ambos doble pared espesor de 0,10 cm y con 4 travesaños de 5" de diámetro, incluye accesorios, codales de 2,8 m y pulpo para armado. </t>
    </r>
    <r>
      <rPr>
        <sz val="11"/>
        <color rgb="FFFF0000"/>
        <rFont val="Arial"/>
        <family val="2"/>
      </rPr>
      <t xml:space="preserve">No incluye Retroexcavadora para su instalación, se pagara por su ítem respectivo. </t>
    </r>
  </si>
  <si>
    <t>Construcción de sistema de contención tipo GEOBAGS ancho de 0,95 x largo de 0,95 y alto 1,15 m, Incluye lleno con material de préstamo. Incluye  retroexcavadora para manejo Geobags.</t>
  </si>
  <si>
    <t>TOTAL OBRA CIVIL</t>
  </si>
  <si>
    <t>Julio de 2024</t>
  </si>
  <si>
    <t xml:space="preserve">Construcción de obras para el control y mitigación de la socavación y erosión en el talud de la margen derecha del río Zungo y obras complementarias.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</si>
</sst>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7" formatCode="&quot;$&quot;\ #,##0.00;\-&quot;$&quot;\ #,##0.00"/>
    <numFmt numFmtId="44" formatCode="_-&quot;$&quot;\ * #,##0.00_-;\-&quot;$&quot;\ * #,##0.00_-;_-&quot;$&quot;\ * &quot;-&quot;??_-;_-@_-"/>
    <numFmt numFmtId="43" formatCode="_-* #,##0.00_-;\-* #,##0.00_-;_-* &quot;-&quot;??_-;_-@_-"/>
    <numFmt numFmtId="164" formatCode="&quot;$&quot;\ #,##0"/>
    <numFmt numFmtId="165" formatCode="&quot;$&quot;\ #,##0.00"/>
    <numFmt numFmtId="166" formatCode="#,##0.0000"/>
    <numFmt numFmtId="167" formatCode="_ &quot;$&quot;\ * #,##0_ ;_ &quot;$&quot;\ * \-#,##0_ ;_ &quot;$&quot;\ * &quot;-&quot;_ ;_ @_ "/>
    <numFmt numFmtId="168" formatCode="&quot;$&quot;\ #,##0.00;[Red]&quot;$&quot;\ \-#,##0.00"/>
    <numFmt numFmtId="169" formatCode="&quot;$&quot;\ #,##0_);\(&quot;$&quot;\ #,##0\)"/>
    <numFmt numFmtId="170" formatCode="_-* #,##0.00\ &quot;Pts&quot;_-;\-* #,##0.00\ &quot;Pts&quot;_-;_-* &quot;-&quot;??\ &quot;Pts&quot;_-;_-@_-"/>
    <numFmt numFmtId="171" formatCode="_-&quot;$&quot;* #,##0.00_-;\-&quot;$&quot;* #,##0.00_-;_-&quot;$&quot;* &quot;-&quot;??_-;_-@_-"/>
    <numFmt numFmtId="172" formatCode="#,##0.000"/>
    <numFmt numFmtId="173" formatCode="\$\ #,##0.00"/>
    <numFmt numFmtId="174" formatCode="0.000"/>
    <numFmt numFmtId="175" formatCode="0.0%"/>
    <numFmt numFmtId="176" formatCode="\$\ #,##0"/>
    <numFmt numFmtId="177" formatCode="_ &quot;$&quot;\ * #,##0_ ;_ &quot;$&quot;\ * \-#,##0_ ;_ &quot;$&quot;\ * &quot;-&quot;??_ ;_ @_ "/>
    <numFmt numFmtId="178" formatCode="_ * #,##0.00_ ;_ * \-#,##0.00_ ;_ * &quot;-&quot;??_ ;_ @_ "/>
    <numFmt numFmtId="179" formatCode="General_)"/>
    <numFmt numFmtId="180" formatCode="_(&quot;$&quot;\ * #,##0.00_);_(&quot;$&quot;\ * \(#,##0.00\);_(&quot;$&quot;\ * &quot;-&quot;??_);_(@_)"/>
    <numFmt numFmtId="181" formatCode="_(&quot;$&quot;\ * #,##0_);_(&quot;$&quot;\ * \(#,##0\);_(&quot;$&quot;\ * &quot;-&quot;??_);_(@_)"/>
    <numFmt numFmtId="182" formatCode="0.0"/>
    <numFmt numFmtId="183" formatCode="_-* #,##0_-;\-* #,##0_-;_-* &quot;-&quot;??_-;_-@_-"/>
    <numFmt numFmtId="184" formatCode="_-&quot;$&quot;* #,##0_-;\-&quot;$&quot;* #,##0_-;_-&quot;$&quot;* &quot;-&quot;_-;_-@_-"/>
    <numFmt numFmtId="185" formatCode="[$$-240A]\ #,##0.0000"/>
    <numFmt numFmtId="186" formatCode="_(* #,##0.00_);_(* \(#,##0.00\);_(* &quot;-&quot;??_);_(@_)"/>
    <numFmt numFmtId="187" formatCode="_(* #,##0_);_(* \(#,##0\);_(* &quot;-&quot;??_);_(@_)"/>
    <numFmt numFmtId="188" formatCode="_-* #,##0.00\ _€_-;\-* #,##0.00\ _€_-;_-* &quot;-&quot;??\ _€_-;_-@_-"/>
    <numFmt numFmtId="189" formatCode="_(&quot;$&quot;* #,##0.00_);_(&quot;$&quot;* \(#,##0.00\);_(&quot;$&quot;* &quot;-&quot;??_);_(@_)"/>
    <numFmt numFmtId="190" formatCode="0.0000"/>
  </numFmts>
  <fonts count="5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Narrow"/>
      <family val="2"/>
    </font>
    <font>
      <sz val="14"/>
      <name val="Arial Narrow"/>
      <family val="2"/>
    </font>
    <font>
      <sz val="11"/>
      <name val="Arial Narrow"/>
      <family val="2"/>
    </font>
    <font>
      <sz val="10"/>
      <name val="Arial"/>
      <family val="2"/>
    </font>
    <font>
      <b/>
      <sz val="11"/>
      <name val="Arial"/>
      <family val="2"/>
    </font>
    <font>
      <sz val="11"/>
      <name val="Arial"/>
      <family val="2"/>
    </font>
    <font>
      <sz val="8"/>
      <name val="Arial Narrow"/>
      <family val="2"/>
    </font>
    <font>
      <b/>
      <sz val="18"/>
      <name val="Arial"/>
      <family val="2"/>
    </font>
    <font>
      <b/>
      <sz val="9"/>
      <name val="Arial"/>
      <family val="2"/>
    </font>
    <font>
      <sz val="9"/>
      <name val="Arial"/>
      <family val="2"/>
    </font>
    <font>
      <sz val="9"/>
      <color rgb="FF000000"/>
      <name val="Arial"/>
      <family val="2"/>
    </font>
    <font>
      <b/>
      <sz val="9"/>
      <color rgb="FF000000"/>
      <name val="Arial"/>
      <family val="2"/>
    </font>
    <font>
      <sz val="8"/>
      <color rgb="FF000000"/>
      <name val="Calibri"/>
      <family val="2"/>
    </font>
    <font>
      <sz val="10"/>
      <name val="Swis721 LtCn BT"/>
      <family val="2"/>
    </font>
    <font>
      <u/>
      <sz val="10"/>
      <color theme="10"/>
      <name val="Arial"/>
      <family val="2"/>
    </font>
    <font>
      <sz val="9"/>
      <name val="Calibri"/>
      <family val="2"/>
      <scheme val="minor"/>
    </font>
    <font>
      <b/>
      <sz val="11"/>
      <name val="Arial Narrow"/>
      <family val="2"/>
    </font>
    <font>
      <b/>
      <sz val="11"/>
      <color theme="1"/>
      <name val="Calibri"/>
      <family val="2"/>
      <scheme val="minor"/>
    </font>
    <font>
      <sz val="10"/>
      <color theme="1"/>
      <name val="Arial"/>
      <family val="2"/>
    </font>
    <font>
      <b/>
      <sz val="12"/>
      <name val="Arial"/>
      <family val="2"/>
    </font>
    <font>
      <sz val="12"/>
      <name val="Calibri"/>
      <family val="2"/>
      <scheme val="minor"/>
    </font>
    <font>
      <sz val="12"/>
      <color theme="1"/>
      <name val="Calibri"/>
      <family val="2"/>
      <scheme val="minor"/>
    </font>
    <font>
      <b/>
      <sz val="12"/>
      <name val="Calibri"/>
      <family val="2"/>
      <scheme val="minor"/>
    </font>
    <font>
      <sz val="9"/>
      <color theme="1"/>
      <name val="Arial"/>
      <family val="2"/>
    </font>
    <font>
      <b/>
      <sz val="10"/>
      <color rgb="FF808080"/>
      <name val="Arial"/>
      <family val="2"/>
    </font>
    <font>
      <b/>
      <sz val="10"/>
      <name val="Arial"/>
      <family val="2"/>
    </font>
    <font>
      <b/>
      <sz val="12"/>
      <color rgb="FF92D050"/>
      <name val="Arial"/>
      <family val="2"/>
    </font>
    <font>
      <sz val="12"/>
      <color rgb="FF000000"/>
      <name val="Arial"/>
      <family val="2"/>
    </font>
    <font>
      <sz val="11"/>
      <color rgb="FF000000"/>
      <name val="Arial"/>
      <family val="2"/>
    </font>
    <font>
      <b/>
      <sz val="10"/>
      <color theme="0"/>
      <name val="Calibri"/>
      <family val="2"/>
      <scheme val="minor"/>
    </font>
    <font>
      <sz val="10"/>
      <color theme="1"/>
      <name val="Calibri"/>
      <family val="2"/>
      <scheme val="minor"/>
    </font>
    <font>
      <b/>
      <sz val="10"/>
      <name val="Calibri"/>
      <family val="2"/>
      <scheme val="minor"/>
    </font>
    <font>
      <b/>
      <sz val="10"/>
      <color rgb="FF92D050"/>
      <name val="Calibri"/>
      <family val="2"/>
      <scheme val="minor"/>
    </font>
    <font>
      <sz val="8"/>
      <name val="Tahoma"/>
      <family val="2"/>
    </font>
    <font>
      <sz val="11"/>
      <color theme="1"/>
      <name val="Arial"/>
      <family val="2"/>
    </font>
    <font>
      <sz val="10"/>
      <name val="MS Sans Serif"/>
      <family val="2"/>
    </font>
    <font>
      <sz val="9"/>
      <color rgb="FFFF0000"/>
      <name val="Arial"/>
      <family val="2"/>
    </font>
    <font>
      <sz val="10"/>
      <color rgb="FF000000"/>
      <name val="Times New Roman"/>
      <family val="1"/>
    </font>
    <font>
      <b/>
      <sz val="9"/>
      <name val="Trebuchet MS"/>
      <family val="2"/>
    </font>
    <font>
      <b/>
      <sz val="9"/>
      <color rgb="FFFFFFFF"/>
      <name val="Trebuchet MS"/>
      <family val="2"/>
    </font>
    <font>
      <sz val="8"/>
      <name val="Arial MT"/>
    </font>
    <font>
      <sz val="8"/>
      <color rgb="FF010202"/>
      <name val="Arial MT"/>
      <family val="2"/>
    </font>
    <font>
      <sz val="8"/>
      <name val="Arial MT"/>
      <family val="2"/>
    </font>
    <font>
      <sz val="11"/>
      <color indexed="8"/>
      <name val="Calibri"/>
      <family val="2"/>
    </font>
    <font>
      <b/>
      <sz val="10"/>
      <color theme="1"/>
      <name val="Arial"/>
      <family val="2"/>
    </font>
    <font>
      <sz val="12"/>
      <color indexed="8"/>
      <name val="Arial"/>
      <family val="2"/>
    </font>
    <font>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375623"/>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rgb="FF0061AF"/>
      </patternFill>
    </fill>
    <fill>
      <patternFill patternType="solid">
        <fgColor rgb="FF6B8DC8"/>
      </patternFill>
    </fill>
    <fill>
      <patternFill patternType="solid">
        <fgColor rgb="FFF1F2F2"/>
      </patternFill>
    </fill>
    <fill>
      <patternFill patternType="solid">
        <fgColor rgb="FFEFF9FE"/>
      </patternFill>
    </fill>
    <fill>
      <patternFill patternType="solid">
        <fgColor theme="7" tint="0.39997558519241921"/>
        <bgColor indexed="64"/>
      </patternFill>
    </fill>
  </fills>
  <borders count="105">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indexed="64"/>
      </left>
      <right/>
      <top style="thin">
        <color indexed="64"/>
      </top>
      <bottom style="thin">
        <color indexed="64"/>
      </bottom>
      <diagonal/>
    </border>
    <border>
      <left style="thin">
        <color indexed="0"/>
      </left>
      <right/>
      <top style="thin">
        <color rgb="FF000000"/>
      </top>
      <bottom style="thin">
        <color indexed="0"/>
      </bottom>
      <diagonal/>
    </border>
    <border>
      <left/>
      <right style="thin">
        <color rgb="FF000000"/>
      </right>
      <top style="thin">
        <color rgb="FF000000"/>
      </top>
      <bottom style="thin">
        <color indexed="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medium">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s>
  <cellStyleXfs count="49">
    <xf numFmtId="0" fontId="0" fillId="0" borderId="0"/>
    <xf numFmtId="44" fontId="10" fillId="0" borderId="0" applyFont="0" applyFill="0" applyBorder="0" applyAlignment="0" applyProtection="0"/>
    <xf numFmtId="0" fontId="6" fillId="0" borderId="0"/>
    <xf numFmtId="0" fontId="5" fillId="0" borderId="0"/>
    <xf numFmtId="0" fontId="10" fillId="0" borderId="0"/>
    <xf numFmtId="0" fontId="10" fillId="0" borderId="0"/>
    <xf numFmtId="0" fontId="10" fillId="0" borderId="0"/>
    <xf numFmtId="167" fontId="10" fillId="0" borderId="0" applyFont="0" applyFill="0" applyBorder="0" applyAlignment="0" applyProtection="0"/>
    <xf numFmtId="168" fontId="10" fillId="0" borderId="0" applyFont="0" applyFill="0" applyBorder="0" applyAlignment="0" applyProtection="0"/>
    <xf numFmtId="0" fontId="10" fillId="0" borderId="0"/>
    <xf numFmtId="0" fontId="10" fillId="0" borderId="0"/>
    <xf numFmtId="0" fontId="10" fillId="0" borderId="0"/>
    <xf numFmtId="170" fontId="10" fillId="0" borderId="0" applyFont="0" applyFill="0" applyBorder="0" applyAlignment="0" applyProtection="0"/>
    <xf numFmtId="0" fontId="10" fillId="0" borderId="0"/>
    <xf numFmtId="0" fontId="10" fillId="0" borderId="0"/>
    <xf numFmtId="171" fontId="4" fillId="0" borderId="0" applyFont="0" applyFill="0" applyBorder="0" applyAlignment="0" applyProtection="0"/>
    <xf numFmtId="44" fontId="4" fillId="0" borderId="0" applyFont="0" applyFill="0" applyBorder="0" applyAlignment="0" applyProtection="0"/>
    <xf numFmtId="171" fontId="10"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21" fillId="0" borderId="0" applyNumberFormat="0" applyFill="0" applyBorder="0" applyAlignment="0" applyProtection="0"/>
    <xf numFmtId="171"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10" fillId="0" borderId="0" applyFont="0" applyFill="0" applyBorder="0" applyAlignment="0" applyProtection="0"/>
    <xf numFmtId="0" fontId="2" fillId="0" borderId="0"/>
    <xf numFmtId="0" fontId="10" fillId="0" borderId="0"/>
    <xf numFmtId="0" fontId="10" fillId="0" borderId="0"/>
    <xf numFmtId="167" fontId="10" fillId="0" borderId="0" applyFont="0" applyFill="0" applyBorder="0" applyAlignment="0" applyProtection="0"/>
    <xf numFmtId="180" fontId="2" fillId="0" borderId="0" applyFont="0" applyFill="0" applyBorder="0" applyAlignment="0" applyProtection="0"/>
    <xf numFmtId="9" fontId="10" fillId="0" borderId="0" applyFont="0" applyFill="0" applyBorder="0" applyAlignment="0" applyProtection="0"/>
    <xf numFmtId="0" fontId="10" fillId="0" borderId="0"/>
    <xf numFmtId="185" fontId="10" fillId="0" borderId="0"/>
    <xf numFmtId="9" fontId="10" fillId="0" borderId="0" applyFont="0" applyFill="0" applyBorder="0" applyAlignment="0" applyProtection="0"/>
    <xf numFmtId="180" fontId="1" fillId="0" borderId="0" applyFont="0" applyFill="0" applyBorder="0" applyAlignment="0" applyProtection="0"/>
    <xf numFmtId="0" fontId="1" fillId="0" borderId="0"/>
    <xf numFmtId="186" fontId="1" fillId="0" borderId="0" applyFont="0" applyFill="0" applyBorder="0" applyAlignment="0" applyProtection="0"/>
    <xf numFmtId="9" fontId="1" fillId="0" borderId="0" applyFont="0" applyFill="0" applyBorder="0" applyAlignment="0" applyProtection="0"/>
    <xf numFmtId="0" fontId="1" fillId="0" borderId="0"/>
    <xf numFmtId="0" fontId="42" fillId="0" borderId="0"/>
    <xf numFmtId="186" fontId="10" fillId="0" borderId="0" applyFont="0" applyFill="0" applyBorder="0" applyAlignment="0" applyProtection="0"/>
    <xf numFmtId="0" fontId="10" fillId="0" borderId="0"/>
    <xf numFmtId="44" fontId="1" fillId="0" borderId="0" applyFont="0" applyFill="0" applyBorder="0" applyAlignment="0" applyProtection="0"/>
    <xf numFmtId="0" fontId="44" fillId="0" borderId="0"/>
    <xf numFmtId="9" fontId="10" fillId="0" borderId="0" applyFont="0" applyFill="0" applyBorder="0" applyAlignment="0" applyProtection="0"/>
    <xf numFmtId="0" fontId="50" fillId="0" borderId="0"/>
    <xf numFmtId="180" fontId="1" fillId="0" borderId="0" applyFont="0" applyFill="0" applyBorder="0" applyAlignment="0" applyProtection="0"/>
    <xf numFmtId="189" fontId="52" fillId="0" borderId="0" applyFont="0" applyFill="0" applyBorder="0" applyAlignment="0" applyProtection="0"/>
  </cellStyleXfs>
  <cellXfs count="538">
    <xf numFmtId="0" fontId="0" fillId="0" borderId="0" xfId="0"/>
    <xf numFmtId="171" fontId="10" fillId="0" borderId="0" xfId="15" applyFont="1"/>
    <xf numFmtId="0" fontId="10" fillId="0" borderId="0" xfId="14" applyAlignment="1">
      <alignment horizontal="center" vertical="center"/>
    </xf>
    <xf numFmtId="0" fontId="10" fillId="0" borderId="0" xfId="14"/>
    <xf numFmtId="0" fontId="15" fillId="0" borderId="19" xfId="14" applyFont="1" applyBorder="1" applyAlignment="1">
      <alignment horizontal="left" vertical="center" wrapText="1"/>
    </xf>
    <xf numFmtId="0" fontId="10" fillId="0" borderId="19" xfId="14" applyBorder="1" applyAlignment="1">
      <alignment horizontal="center" vertical="center" wrapText="1"/>
    </xf>
    <xf numFmtId="0" fontId="16" fillId="0" borderId="19" xfId="14" applyFont="1" applyBorder="1" applyAlignment="1">
      <alignment horizontal="center" vertical="center" wrapText="1"/>
    </xf>
    <xf numFmtId="2" fontId="17" fillId="0" borderId="19" xfId="14" applyNumberFormat="1" applyFont="1" applyBorder="1" applyAlignment="1">
      <alignment horizontal="center" vertical="center" shrinkToFit="1"/>
    </xf>
    <xf numFmtId="0" fontId="15" fillId="0" borderId="19" xfId="14" applyFont="1" applyBorder="1" applyAlignment="1">
      <alignment horizontal="center" vertical="center" wrapText="1"/>
    </xf>
    <xf numFmtId="171" fontId="10" fillId="0" borderId="0" xfId="15" applyFont="1" applyAlignment="1">
      <alignment horizontal="center" vertical="center"/>
    </xf>
    <xf numFmtId="3" fontId="16" fillId="0" borderId="19" xfId="14" applyNumberFormat="1" applyFont="1" applyBorder="1" applyAlignment="1">
      <alignment horizontal="center" vertical="center" shrinkToFit="1"/>
    </xf>
    <xf numFmtId="172" fontId="17" fillId="2" borderId="19" xfId="14" applyNumberFormat="1" applyFont="1" applyFill="1" applyBorder="1" applyAlignment="1">
      <alignment horizontal="center" vertical="center" shrinkToFit="1"/>
    </xf>
    <xf numFmtId="173" fontId="17" fillId="0" borderId="19" xfId="14" applyNumberFormat="1" applyFont="1" applyBorder="1" applyAlignment="1">
      <alignment horizontal="right" vertical="center" shrinkToFit="1"/>
    </xf>
    <xf numFmtId="171" fontId="10" fillId="0" borderId="0" xfId="15" applyFont="1" applyAlignment="1">
      <alignment vertical="center"/>
    </xf>
    <xf numFmtId="171" fontId="10" fillId="0" borderId="0" xfId="14" applyNumberFormat="1" applyAlignment="1">
      <alignment horizontal="center" vertical="center"/>
    </xf>
    <xf numFmtId="0" fontId="10" fillId="0" borderId="0" xfId="14" applyAlignment="1">
      <alignment vertical="center"/>
    </xf>
    <xf numFmtId="4" fontId="17" fillId="2" borderId="19" xfId="14" applyNumberFormat="1" applyFont="1" applyFill="1" applyBorder="1" applyAlignment="1">
      <alignment horizontal="center" vertical="center" shrinkToFit="1"/>
    </xf>
    <xf numFmtId="173" fontId="18" fillId="0" borderId="19" xfId="14" applyNumberFormat="1" applyFont="1" applyBorder="1" applyAlignment="1">
      <alignment horizontal="right" vertical="center" shrinkToFit="1"/>
    </xf>
    <xf numFmtId="44" fontId="10" fillId="0" borderId="0" xfId="16" applyFont="1" applyAlignment="1">
      <alignment vertical="center"/>
    </xf>
    <xf numFmtId="44" fontId="10" fillId="0" borderId="0" xfId="14" applyNumberFormat="1" applyAlignment="1">
      <alignment vertical="center"/>
    </xf>
    <xf numFmtId="0" fontId="16" fillId="0" borderId="19" xfId="14" applyFont="1" applyBorder="1" applyAlignment="1">
      <alignment horizontal="left" vertical="center" wrapText="1"/>
    </xf>
    <xf numFmtId="3" fontId="17" fillId="0" borderId="19" xfId="14" applyNumberFormat="1" applyFont="1" applyBorder="1" applyAlignment="1">
      <alignment horizontal="center" vertical="center" shrinkToFit="1"/>
    </xf>
    <xf numFmtId="10" fontId="17" fillId="0" borderId="19" xfId="14" applyNumberFormat="1" applyFont="1" applyBorder="1" applyAlignment="1">
      <alignment horizontal="center" vertical="center" shrinkToFit="1"/>
    </xf>
    <xf numFmtId="174" fontId="17" fillId="0" borderId="19" xfId="14" applyNumberFormat="1" applyFont="1" applyBorder="1" applyAlignment="1">
      <alignment horizontal="center" vertical="center" shrinkToFit="1"/>
    </xf>
    <xf numFmtId="44" fontId="10" fillId="0" borderId="0" xfId="14" applyNumberFormat="1" applyAlignment="1">
      <alignment horizontal="center" vertical="center"/>
    </xf>
    <xf numFmtId="0" fontId="16" fillId="0" borderId="23" xfId="14" applyFont="1" applyBorder="1" applyAlignment="1">
      <alignment horizontal="left" vertical="center" wrapText="1"/>
    </xf>
    <xf numFmtId="2" fontId="17" fillId="0" borderId="23" xfId="14" applyNumberFormat="1" applyFont="1" applyBorder="1" applyAlignment="1">
      <alignment horizontal="center" vertical="center" shrinkToFit="1"/>
    </xf>
    <xf numFmtId="3" fontId="17" fillId="0" borderId="23" xfId="14" applyNumberFormat="1" applyFont="1" applyBorder="1" applyAlignment="1">
      <alignment horizontal="center" vertical="center" shrinkToFit="1"/>
    </xf>
    <xf numFmtId="10" fontId="17" fillId="0" borderId="23" xfId="14" applyNumberFormat="1" applyFont="1" applyBorder="1" applyAlignment="1">
      <alignment horizontal="right" vertical="center" shrinkToFit="1"/>
    </xf>
    <xf numFmtId="173" fontId="17" fillId="0" borderId="23" xfId="14" applyNumberFormat="1" applyFont="1" applyBorder="1" applyAlignment="1">
      <alignment horizontal="right" vertical="center" shrinkToFit="1"/>
    </xf>
    <xf numFmtId="3" fontId="17" fillId="0" borderId="4" xfId="14" applyNumberFormat="1" applyFont="1" applyBorder="1" applyAlignment="1">
      <alignment horizontal="center" vertical="center" shrinkToFit="1"/>
    </xf>
    <xf numFmtId="7" fontId="16" fillId="0" borderId="19" xfId="15" applyNumberFormat="1" applyFont="1" applyBorder="1" applyAlignment="1">
      <alignment horizontal="center" vertical="center" wrapText="1"/>
    </xf>
    <xf numFmtId="0" fontId="15" fillId="0" borderId="19" xfId="14" applyFont="1" applyBorder="1" applyAlignment="1">
      <alignment horizontal="center" vertical="top" wrapText="1"/>
    </xf>
    <xf numFmtId="171" fontId="10" fillId="0" borderId="0" xfId="15" applyFont="1" applyAlignment="1">
      <alignment horizontal="center"/>
    </xf>
    <xf numFmtId="0" fontId="10" fillId="0" borderId="0" xfId="14" applyAlignment="1">
      <alignment horizontal="center"/>
    </xf>
    <xf numFmtId="2" fontId="10" fillId="0" borderId="19" xfId="14" applyNumberFormat="1" applyBorder="1" applyAlignment="1">
      <alignment horizontal="center" vertical="center" wrapText="1"/>
    </xf>
    <xf numFmtId="171" fontId="17" fillId="0" borderId="19" xfId="17" applyFont="1" applyBorder="1" applyAlignment="1">
      <alignment horizontal="left" vertical="center" wrapText="1"/>
    </xf>
    <xf numFmtId="171" fontId="17" fillId="0" borderId="19" xfId="15" applyFont="1" applyBorder="1" applyAlignment="1">
      <alignment horizontal="right" vertical="center" shrinkToFit="1"/>
    </xf>
    <xf numFmtId="173" fontId="18" fillId="3" borderId="29" xfId="14" applyNumberFormat="1" applyFont="1" applyFill="1" applyBorder="1" applyAlignment="1">
      <alignment horizontal="right" vertical="center" shrinkToFit="1"/>
    </xf>
    <xf numFmtId="10" fontId="10" fillId="0" borderId="0" xfId="14" applyNumberFormat="1" applyAlignment="1">
      <alignment horizontal="center" vertical="center"/>
    </xf>
    <xf numFmtId="10" fontId="10" fillId="0" borderId="0" xfId="18" applyNumberFormat="1" applyFont="1" applyAlignment="1">
      <alignment horizontal="center" vertical="center"/>
    </xf>
    <xf numFmtId="175" fontId="10" fillId="0" borderId="0" xfId="18" applyNumberFormat="1" applyFont="1"/>
    <xf numFmtId="0" fontId="10" fillId="0" borderId="0" xfId="14" applyAlignment="1">
      <alignment horizontal="left" vertical="center"/>
    </xf>
    <xf numFmtId="0" fontId="19" fillId="2" borderId="30" xfId="0" applyFont="1" applyFill="1" applyBorder="1" applyAlignment="1">
      <alignment vertical="center" wrapText="1" readingOrder="1"/>
    </xf>
    <xf numFmtId="0" fontId="19" fillId="0" borderId="4" xfId="0" applyFont="1" applyBorder="1" applyAlignment="1">
      <alignment horizontal="center" vertical="center" readingOrder="1"/>
    </xf>
    <xf numFmtId="0" fontId="0" fillId="0" borderId="19" xfId="14" applyFont="1" applyBorder="1" applyAlignment="1">
      <alignment horizontal="center" vertical="center" wrapText="1"/>
    </xf>
    <xf numFmtId="2" fontId="0" fillId="0" borderId="19" xfId="14" applyNumberFormat="1" applyFont="1" applyBorder="1" applyAlignment="1">
      <alignment horizontal="center" vertical="center" wrapText="1"/>
    </xf>
    <xf numFmtId="166" fontId="17" fillId="2" borderId="19" xfId="14" applyNumberFormat="1" applyFont="1" applyFill="1" applyBorder="1" applyAlignment="1">
      <alignment horizontal="center" vertical="center" shrinkToFit="1"/>
    </xf>
    <xf numFmtId="176" fontId="17" fillId="0" borderId="19" xfId="14" applyNumberFormat="1" applyFont="1" applyBorder="1" applyAlignment="1">
      <alignment horizontal="right" vertical="center" shrinkToFit="1"/>
    </xf>
    <xf numFmtId="176" fontId="18" fillId="0" borderId="19" xfId="14" applyNumberFormat="1" applyFont="1" applyBorder="1" applyAlignment="1">
      <alignment horizontal="right" vertical="center" shrinkToFit="1"/>
    </xf>
    <xf numFmtId="171" fontId="0" fillId="0" borderId="0" xfId="15" applyFont="1" applyAlignment="1">
      <alignment vertical="center"/>
    </xf>
    <xf numFmtId="171" fontId="10" fillId="0" borderId="0" xfId="22" applyFont="1"/>
    <xf numFmtId="171" fontId="10" fillId="0" borderId="0" xfId="22" applyFont="1" applyAlignment="1">
      <alignment horizontal="center" vertical="center"/>
    </xf>
    <xf numFmtId="171" fontId="10" fillId="0" borderId="0" xfId="22" applyFont="1" applyAlignment="1">
      <alignment vertical="center"/>
    </xf>
    <xf numFmtId="10" fontId="10" fillId="0" borderId="0" xfId="22" applyNumberFormat="1" applyFont="1" applyAlignment="1">
      <alignment vertical="center"/>
    </xf>
    <xf numFmtId="0" fontId="16" fillId="0" borderId="4" xfId="14" applyFont="1" applyBorder="1" applyAlignment="1">
      <alignment horizontal="left" vertical="center" wrapText="1"/>
    </xf>
    <xf numFmtId="2" fontId="17" fillId="0" borderId="4" xfId="14" applyNumberFormat="1" applyFont="1" applyBorder="1" applyAlignment="1">
      <alignment horizontal="center" vertical="center" shrinkToFit="1"/>
    </xf>
    <xf numFmtId="7" fontId="16" fillId="0" borderId="19" xfId="22" applyNumberFormat="1" applyFont="1" applyBorder="1" applyAlignment="1">
      <alignment horizontal="center" vertical="center" wrapText="1"/>
    </xf>
    <xf numFmtId="171" fontId="10" fillId="0" borderId="0" xfId="22" applyFont="1" applyAlignment="1">
      <alignment horizontal="center"/>
    </xf>
    <xf numFmtId="171" fontId="17" fillId="0" borderId="19" xfId="22" applyFont="1" applyBorder="1" applyAlignment="1">
      <alignment horizontal="right" vertical="center" shrinkToFit="1"/>
    </xf>
    <xf numFmtId="10" fontId="10" fillId="0" borderId="0" xfId="23" applyNumberFormat="1" applyFont="1" applyAlignment="1">
      <alignment horizontal="center" vertical="center"/>
    </xf>
    <xf numFmtId="0" fontId="7" fillId="0" borderId="0" xfId="2" applyFont="1" applyAlignment="1">
      <alignment vertical="center"/>
    </xf>
    <xf numFmtId="165" fontId="8" fillId="0" borderId="0" xfId="2" applyNumberFormat="1" applyFont="1" applyAlignment="1">
      <alignment vertical="center"/>
    </xf>
    <xf numFmtId="165" fontId="7" fillId="0" borderId="0" xfId="2" applyNumberFormat="1" applyFont="1" applyAlignment="1">
      <alignment vertical="center"/>
    </xf>
    <xf numFmtId="2" fontId="9" fillId="0" borderId="0" xfId="2" applyNumberFormat="1" applyFont="1" applyAlignment="1">
      <alignment horizontal="center" vertical="center"/>
    </xf>
    <xf numFmtId="0" fontId="9" fillId="0" borderId="0" xfId="2" applyFont="1" applyAlignment="1">
      <alignment horizontal="center" vertical="center"/>
    </xf>
    <xf numFmtId="0" fontId="9" fillId="0" borderId="0" xfId="2" applyFont="1" applyAlignment="1">
      <alignment vertical="center"/>
    </xf>
    <xf numFmtId="4" fontId="12" fillId="0" borderId="4" xfId="7" applyNumberFormat="1" applyFont="1" applyFill="1" applyBorder="1" applyAlignment="1">
      <alignment horizontal="center" vertical="center" wrapText="1"/>
    </xf>
    <xf numFmtId="169" fontId="12" fillId="0" borderId="4" xfId="8" applyNumberFormat="1" applyFont="1" applyFill="1" applyBorder="1" applyAlignment="1">
      <alignment horizontal="center" vertical="center" wrapText="1"/>
    </xf>
    <xf numFmtId="165" fontId="12" fillId="0" borderId="5" xfId="8" applyNumberFormat="1" applyFont="1" applyFill="1" applyBorder="1" applyAlignment="1">
      <alignment horizontal="right" vertical="center" wrapText="1"/>
    </xf>
    <xf numFmtId="2" fontId="9" fillId="0" borderId="0" xfId="2" applyNumberFormat="1" applyFont="1" applyAlignment="1">
      <alignment vertical="center"/>
    </xf>
    <xf numFmtId="0" fontId="12" fillId="0" borderId="4" xfId="4" applyFont="1" applyBorder="1" applyAlignment="1">
      <alignment horizontal="justify" vertical="center" wrapText="1"/>
    </xf>
    <xf numFmtId="0" fontId="12" fillId="0" borderId="4" xfId="4" applyFont="1" applyBorder="1" applyAlignment="1">
      <alignment horizontal="center" vertical="center"/>
    </xf>
    <xf numFmtId="0" fontId="12" fillId="0" borderId="4" xfId="4" applyFont="1" applyBorder="1" applyAlignment="1">
      <alignment horizontal="center" vertical="center" wrapText="1"/>
    </xf>
    <xf numFmtId="4" fontId="12" fillId="0" borderId="36" xfId="7" applyNumberFormat="1" applyFont="1" applyFill="1" applyBorder="1" applyAlignment="1">
      <alignment horizontal="center" vertical="center" wrapText="1"/>
    </xf>
    <xf numFmtId="169" fontId="12" fillId="0" borderId="36" xfId="8" applyNumberFormat="1" applyFont="1" applyFill="1" applyBorder="1" applyAlignment="1">
      <alignment horizontal="center" vertical="center" wrapText="1"/>
    </xf>
    <xf numFmtId="0" fontId="7" fillId="0" borderId="0" xfId="10" applyFont="1" applyAlignment="1">
      <alignment vertical="center"/>
    </xf>
    <xf numFmtId="165" fontId="7" fillId="0" borderId="0" xfId="10" applyNumberFormat="1" applyFont="1" applyAlignment="1">
      <alignment vertical="center"/>
    </xf>
    <xf numFmtId="2" fontId="7" fillId="0" borderId="0" xfId="2" applyNumberFormat="1" applyFont="1" applyAlignment="1">
      <alignment horizontal="center" vertical="center"/>
    </xf>
    <xf numFmtId="0" fontId="13" fillId="0" borderId="0" xfId="10" applyFont="1" applyAlignment="1">
      <alignment vertical="center"/>
    </xf>
    <xf numFmtId="10" fontId="7" fillId="0" borderId="0" xfId="10" applyNumberFormat="1" applyFont="1" applyAlignment="1">
      <alignment vertical="center"/>
    </xf>
    <xf numFmtId="0" fontId="9" fillId="0" borderId="0" xfId="2" applyFont="1" applyAlignment="1">
      <alignment horizontal="justify" vertical="center" wrapText="1"/>
    </xf>
    <xf numFmtId="0" fontId="15" fillId="0" borderId="16" xfId="14" applyFont="1" applyBorder="1" applyAlignment="1">
      <alignment horizontal="center" vertical="center" wrapText="1"/>
    </xf>
    <xf numFmtId="0" fontId="15" fillId="0" borderId="18" xfId="14" applyFont="1" applyBorder="1" applyAlignment="1">
      <alignment horizontal="center" vertical="center" wrapText="1"/>
    </xf>
    <xf numFmtId="0" fontId="15" fillId="0" borderId="16" xfId="14" applyFont="1" applyBorder="1" applyAlignment="1">
      <alignment horizontal="left" vertical="center" wrapText="1"/>
    </xf>
    <xf numFmtId="0" fontId="15" fillId="0" borderId="17" xfId="14" applyFont="1" applyBorder="1" applyAlignment="1">
      <alignment horizontal="left" vertical="center" wrapText="1"/>
    </xf>
    <xf numFmtId="0" fontId="15" fillId="0" borderId="18" xfId="14"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10" fillId="0" borderId="20" xfId="14" applyBorder="1" applyAlignment="1">
      <alignment horizontal="center" vertical="center" wrapText="1"/>
    </xf>
    <xf numFmtId="0" fontId="10" fillId="0" borderId="21" xfId="14" applyBorder="1" applyAlignment="1">
      <alignment horizontal="center" vertical="center" wrapText="1"/>
    </xf>
    <xf numFmtId="0" fontId="10" fillId="0" borderId="22" xfId="14" applyBorder="1" applyAlignment="1">
      <alignment horizontal="center" vertical="center" wrapText="1"/>
    </xf>
    <xf numFmtId="0" fontId="15" fillId="0" borderId="26" xfId="14" applyFont="1" applyBorder="1" applyAlignment="1">
      <alignment horizontal="left" vertical="center" wrapText="1"/>
    </xf>
    <xf numFmtId="0" fontId="15" fillId="0" borderId="27" xfId="14" applyFont="1" applyBorder="1" applyAlignment="1">
      <alignment horizontal="left" vertical="center" wrapText="1"/>
    </xf>
    <xf numFmtId="0" fontId="15" fillId="0" borderId="28" xfId="14" applyFont="1" applyBorder="1" applyAlignment="1">
      <alignment horizontal="left" vertical="center" wrapText="1"/>
    </xf>
    <xf numFmtId="0" fontId="10" fillId="0" borderId="24" xfId="14" applyBorder="1" applyAlignment="1">
      <alignment horizontal="left" vertical="center" wrapText="1"/>
    </xf>
    <xf numFmtId="0" fontId="10" fillId="0" borderId="0" xfId="14" applyAlignment="1">
      <alignment horizontal="left" vertical="center" wrapText="1"/>
    </xf>
    <xf numFmtId="0" fontId="10" fillId="0" borderId="25" xfId="14" applyBorder="1" applyAlignment="1">
      <alignment horizontal="left" vertical="center" wrapText="1"/>
    </xf>
    <xf numFmtId="0" fontId="27" fillId="0" borderId="0" xfId="28" applyFont="1" applyAlignment="1">
      <alignment vertical="center"/>
    </xf>
    <xf numFmtId="0" fontId="25" fillId="0" borderId="0" xfId="27" applyFont="1"/>
    <xf numFmtId="0" fontId="28" fillId="0" borderId="0" xfId="27" applyFont="1"/>
    <xf numFmtId="0" fontId="27" fillId="0" borderId="40" xfId="28" applyFont="1" applyBorder="1" applyAlignment="1">
      <alignment vertical="center"/>
    </xf>
    <xf numFmtId="177" fontId="27" fillId="0" borderId="41" xfId="28" applyNumberFormat="1" applyFont="1" applyBorder="1" applyAlignment="1">
      <alignment vertical="center"/>
    </xf>
    <xf numFmtId="0" fontId="29" fillId="4" borderId="15" xfId="28" applyFont="1" applyFill="1" applyBorder="1" applyAlignment="1">
      <alignment horizontal="center" vertical="center"/>
    </xf>
    <xf numFmtId="0" fontId="29" fillId="0" borderId="49" xfId="28" applyFont="1" applyBorder="1" applyAlignment="1">
      <alignment horizontal="center" vertical="center"/>
    </xf>
    <xf numFmtId="0" fontId="29" fillId="0" borderId="50" xfId="28" applyFont="1" applyBorder="1" applyAlignment="1">
      <alignment vertical="center" wrapText="1"/>
    </xf>
    <xf numFmtId="167" fontId="29" fillId="0" borderId="51" xfId="29" applyFont="1" applyBorder="1" applyAlignment="1">
      <alignment vertical="center" wrapText="1"/>
    </xf>
    <xf numFmtId="1" fontId="28" fillId="0" borderId="0" xfId="27" applyNumberFormat="1" applyFont="1"/>
    <xf numFmtId="0" fontId="29" fillId="0" borderId="3" xfId="28" applyFont="1" applyBorder="1" applyAlignment="1">
      <alignment horizontal="center" vertical="center"/>
    </xf>
    <xf numFmtId="0" fontId="29" fillId="0" borderId="4" xfId="28" applyFont="1" applyBorder="1" applyAlignment="1">
      <alignment vertical="center" wrapText="1"/>
    </xf>
    <xf numFmtId="167" fontId="29" fillId="0" borderId="5" xfId="29" applyFont="1" applyBorder="1" applyAlignment="1">
      <alignment vertical="center" wrapText="1"/>
    </xf>
    <xf numFmtId="177" fontId="29" fillId="2" borderId="5" xfId="28" applyNumberFormat="1" applyFont="1" applyFill="1" applyBorder="1" applyAlignment="1">
      <alignment vertical="center"/>
    </xf>
    <xf numFmtId="9" fontId="27" fillId="2" borderId="3" xfId="28" applyNumberFormat="1" applyFont="1" applyFill="1" applyBorder="1" applyAlignment="1">
      <alignment horizontal="right" vertical="center"/>
    </xf>
    <xf numFmtId="9" fontId="27" fillId="2" borderId="4" xfId="28" applyNumberFormat="1" applyFont="1" applyFill="1" applyBorder="1" applyAlignment="1">
      <alignment horizontal="right" vertical="center"/>
    </xf>
    <xf numFmtId="177" fontId="27" fillId="2" borderId="54" xfId="28" applyNumberFormat="1" applyFont="1" applyFill="1" applyBorder="1" applyAlignment="1">
      <alignment vertical="center"/>
    </xf>
    <xf numFmtId="9" fontId="27" fillId="2" borderId="35" xfId="28" applyNumberFormat="1" applyFont="1" applyFill="1" applyBorder="1" applyAlignment="1">
      <alignment horizontal="right" vertical="center"/>
    </xf>
    <xf numFmtId="0" fontId="27" fillId="2" borderId="36" xfId="28" applyFont="1" applyFill="1" applyBorder="1" applyAlignment="1">
      <alignment horizontal="right" vertical="center"/>
    </xf>
    <xf numFmtId="177" fontId="27" fillId="2" borderId="55" xfId="28" applyNumberFormat="1" applyFont="1" applyFill="1" applyBorder="1" applyAlignment="1">
      <alignment vertical="center"/>
    </xf>
    <xf numFmtId="177" fontId="29" fillId="3" borderId="56" xfId="28" applyNumberFormat="1" applyFont="1" applyFill="1" applyBorder="1" applyAlignment="1">
      <alignment vertical="center"/>
    </xf>
    <xf numFmtId="178" fontId="10" fillId="0" borderId="0" xfId="0" applyNumberFormat="1" applyFont="1" applyAlignment="1">
      <alignment horizontal="center" vertical="center"/>
    </xf>
    <xf numFmtId="179" fontId="10" fillId="0" borderId="0" xfId="0" applyNumberFormat="1" applyFont="1"/>
    <xf numFmtId="179" fontId="16" fillId="0" borderId="0" xfId="0" applyNumberFormat="1" applyFont="1" applyAlignment="1">
      <alignment horizontal="center" vertical="center"/>
    </xf>
    <xf numFmtId="179" fontId="16" fillId="0" borderId="0" xfId="0" applyNumberFormat="1" applyFont="1"/>
    <xf numFmtId="181" fontId="16" fillId="0" borderId="0" xfId="30" applyNumberFormat="1" applyFont="1" applyBorder="1" applyAlignment="1">
      <alignment horizontal="center"/>
    </xf>
    <xf numFmtId="181" fontId="16" fillId="0" borderId="0" xfId="30" applyNumberFormat="1" applyFont="1" applyBorder="1"/>
    <xf numFmtId="178" fontId="32" fillId="0" borderId="0" xfId="0" applyNumberFormat="1" applyFont="1" applyAlignment="1">
      <alignment horizontal="center" vertical="center"/>
    </xf>
    <xf numFmtId="181" fontId="16" fillId="0" borderId="0" xfId="30" applyNumberFormat="1" applyFont="1" applyBorder="1" applyAlignment="1" applyProtection="1">
      <alignment horizontal="center"/>
    </xf>
    <xf numFmtId="181" fontId="16" fillId="0" borderId="0" xfId="30" applyNumberFormat="1" applyFont="1" applyBorder="1" applyProtection="1"/>
    <xf numFmtId="0" fontId="21" fillId="0" borderId="0" xfId="21" quotePrefix="1" applyAlignment="1">
      <alignment horizontal="center" vertical="center"/>
    </xf>
    <xf numFmtId="0" fontId="34" fillId="0" borderId="18" xfId="0" applyFont="1" applyBorder="1" applyAlignment="1">
      <alignment horizontal="center" vertical="center" wrapText="1"/>
    </xf>
    <xf numFmtId="0" fontId="34" fillId="0" borderId="22" xfId="0" applyFont="1" applyBorder="1" applyAlignment="1">
      <alignment horizontal="center" vertical="center" wrapText="1"/>
    </xf>
    <xf numFmtId="0" fontId="35" fillId="0" borderId="4" xfId="0" applyFont="1" applyBorder="1" applyAlignment="1">
      <alignment vertical="top" wrapText="1"/>
    </xf>
    <xf numFmtId="0" fontId="35" fillId="0" borderId="4" xfId="0" applyFont="1" applyBorder="1" applyAlignment="1">
      <alignment horizontal="left" vertical="top" wrapText="1"/>
    </xf>
    <xf numFmtId="0" fontId="11" fillId="0" borderId="36" xfId="4" applyFont="1" applyBorder="1" applyAlignment="1">
      <alignment horizontal="justify" vertical="center" wrapText="1"/>
    </xf>
    <xf numFmtId="0" fontId="12" fillId="0" borderId="36" xfId="4" applyFont="1" applyBorder="1" applyAlignment="1">
      <alignment horizontal="justify" vertical="center" wrapText="1"/>
    </xf>
    <xf numFmtId="0" fontId="39" fillId="5" borderId="12" xfId="0" applyFont="1" applyFill="1" applyBorder="1" applyAlignment="1">
      <alignment vertical="center" wrapText="1"/>
    </xf>
    <xf numFmtId="0" fontId="39" fillId="5" borderId="13" xfId="0" applyFont="1" applyFill="1" applyBorder="1" applyAlignment="1">
      <alignment vertical="center" wrapText="1"/>
    </xf>
    <xf numFmtId="0" fontId="39" fillId="5" borderId="14" xfId="0" applyFont="1" applyFill="1" applyBorder="1" applyAlignment="1">
      <alignment vertical="center" wrapText="1"/>
    </xf>
    <xf numFmtId="0" fontId="16" fillId="0" borderId="16" xfId="14" applyFont="1" applyBorder="1" applyAlignment="1">
      <alignment vertical="center" wrapText="1"/>
    </xf>
    <xf numFmtId="0" fontId="40" fillId="0" borderId="3" xfId="0" applyFont="1" applyBorder="1" applyAlignment="1">
      <alignment horizontal="left"/>
    </xf>
    <xf numFmtId="0" fontId="40" fillId="0" borderId="4" xfId="0" applyFont="1" applyBorder="1" applyAlignment="1">
      <alignment horizontal="center"/>
    </xf>
    <xf numFmtId="9" fontId="40" fillId="0" borderId="4" xfId="31" applyFont="1" applyBorder="1" applyAlignment="1">
      <alignment horizontal="center" vertical="center" wrapText="1"/>
    </xf>
    <xf numFmtId="0" fontId="40" fillId="0" borderId="4" xfId="0" applyFont="1" applyBorder="1" applyAlignment="1">
      <alignment horizontal="center" vertical="center" wrapText="1"/>
    </xf>
    <xf numFmtId="3" fontId="40" fillId="0" borderId="4" xfId="0" applyNumberFormat="1" applyFont="1" applyBorder="1" applyAlignment="1">
      <alignment horizontal="center"/>
    </xf>
    <xf numFmtId="44" fontId="40" fillId="0" borderId="5" xfId="1" applyFont="1" applyBorder="1" applyAlignment="1">
      <alignment horizontal="center"/>
    </xf>
    <xf numFmtId="0" fontId="40" fillId="0" borderId="4" xfId="0" applyFont="1" applyBorder="1"/>
    <xf numFmtId="0" fontId="40" fillId="0" borderId="5" xfId="0" applyFont="1" applyBorder="1" applyAlignment="1">
      <alignment horizontal="center"/>
    </xf>
    <xf numFmtId="44" fontId="40" fillId="0" borderId="4" xfId="1" applyFont="1" applyBorder="1" applyAlignment="1">
      <alignment horizontal="center"/>
    </xf>
    <xf numFmtId="183" fontId="40" fillId="0" borderId="4" xfId="25" applyNumberFormat="1" applyFont="1" applyBorder="1" applyAlignment="1">
      <alignment horizontal="center" vertical="center" wrapText="1"/>
    </xf>
    <xf numFmtId="184" fontId="40" fillId="0" borderId="4" xfId="0" applyNumberFormat="1" applyFont="1" applyBorder="1" applyAlignment="1">
      <alignment horizontal="center" vertical="center" wrapText="1"/>
    </xf>
    <xf numFmtId="172" fontId="40" fillId="0" borderId="4" xfId="0" applyNumberFormat="1" applyFont="1" applyBorder="1" applyAlignment="1">
      <alignment horizontal="center" vertical="center"/>
    </xf>
    <xf numFmtId="0" fontId="12" fillId="0" borderId="36" xfId="4" applyFont="1" applyBorder="1" applyAlignment="1">
      <alignment horizontal="center" vertical="center" wrapText="1"/>
    </xf>
    <xf numFmtId="0" fontId="12" fillId="0" borderId="36" xfId="4" applyFont="1" applyBorder="1" applyAlignment="1">
      <alignment horizontal="center" vertical="center"/>
    </xf>
    <xf numFmtId="175" fontId="27" fillId="2" borderId="3" xfId="28" applyNumberFormat="1" applyFont="1" applyFill="1" applyBorder="1" applyAlignment="1">
      <alignment horizontal="right" vertical="center"/>
    </xf>
    <xf numFmtId="177" fontId="28" fillId="0" borderId="0" xfId="27" applyNumberFormat="1" applyFont="1"/>
    <xf numFmtId="0" fontId="16" fillId="0" borderId="0" xfId="33" applyNumberFormat="1" applyFont="1"/>
    <xf numFmtId="49" fontId="16" fillId="0" borderId="0" xfId="33" applyNumberFormat="1" applyFont="1" applyAlignment="1">
      <alignment horizontal="center" vertical="center"/>
    </xf>
    <xf numFmtId="49" fontId="16" fillId="0" borderId="0" xfId="33" applyNumberFormat="1" applyFont="1"/>
    <xf numFmtId="49" fontId="16" fillId="0" borderId="0" xfId="33" applyNumberFormat="1" applyFont="1" applyAlignment="1">
      <alignment horizontal="center"/>
    </xf>
    <xf numFmtId="2" fontId="16" fillId="0" borderId="0" xfId="33" applyNumberFormat="1" applyFont="1" applyAlignment="1">
      <alignment horizontal="center"/>
    </xf>
    <xf numFmtId="9" fontId="16" fillId="0" borderId="0" xfId="34" applyFont="1" applyFill="1" applyBorder="1" applyAlignment="1">
      <alignment horizontal="center"/>
    </xf>
    <xf numFmtId="181" fontId="16" fillId="0" borderId="0" xfId="35" applyNumberFormat="1" applyFont="1" applyFill="1" applyBorder="1"/>
    <xf numFmtId="10" fontId="16" fillId="0" borderId="0" xfId="34" applyNumberFormat="1" applyFont="1" applyFill="1" applyBorder="1"/>
    <xf numFmtId="0" fontId="1" fillId="0" borderId="0" xfId="36"/>
    <xf numFmtId="0" fontId="1" fillId="0" borderId="0" xfId="36" applyAlignment="1">
      <alignment horizontal="centerContinuous"/>
    </xf>
    <xf numFmtId="181" fontId="15" fillId="0" borderId="59" xfId="35" applyNumberFormat="1" applyFont="1" applyFill="1" applyBorder="1" applyAlignment="1">
      <alignment horizontal="center" vertical="center"/>
    </xf>
    <xf numFmtId="180" fontId="16" fillId="0" borderId="0" xfId="33" applyNumberFormat="1" applyFont="1"/>
    <xf numFmtId="186" fontId="16" fillId="0" borderId="0" xfId="37" applyFont="1" applyFill="1" applyBorder="1"/>
    <xf numFmtId="10" fontId="15" fillId="0" borderId="62" xfId="38" applyNumberFormat="1" applyFont="1" applyFill="1" applyBorder="1" applyAlignment="1">
      <alignment horizontal="center" vertical="center"/>
    </xf>
    <xf numFmtId="181" fontId="15" fillId="0" borderId="62" xfId="35" applyNumberFormat="1" applyFont="1" applyFill="1" applyBorder="1" applyAlignment="1">
      <alignment horizontal="center" vertical="center"/>
    </xf>
    <xf numFmtId="2" fontId="32" fillId="0" borderId="65" xfId="35" applyNumberFormat="1" applyFont="1" applyFill="1" applyBorder="1" applyAlignment="1">
      <alignment horizontal="center" vertical="center"/>
    </xf>
    <xf numFmtId="49" fontId="15" fillId="3" borderId="66" xfId="33" applyNumberFormat="1" applyFont="1" applyFill="1" applyBorder="1" applyAlignment="1">
      <alignment horizontal="center" vertical="center" wrapText="1"/>
    </xf>
    <xf numFmtId="49" fontId="15" fillId="3" borderId="67" xfId="33" applyNumberFormat="1" applyFont="1" applyFill="1" applyBorder="1" applyAlignment="1">
      <alignment horizontal="center" vertical="center" wrapText="1"/>
    </xf>
    <xf numFmtId="2" fontId="15" fillId="3" borderId="67" xfId="33" applyNumberFormat="1" applyFont="1" applyFill="1" applyBorder="1" applyAlignment="1">
      <alignment horizontal="center" vertical="center" wrapText="1"/>
    </xf>
    <xf numFmtId="9" fontId="15" fillId="3" borderId="67" xfId="34" applyFont="1" applyFill="1" applyBorder="1" applyAlignment="1">
      <alignment horizontal="center" vertical="center" wrapText="1"/>
    </xf>
    <xf numFmtId="181" fontId="15" fillId="3" borderId="67" xfId="35" applyNumberFormat="1" applyFont="1" applyFill="1" applyBorder="1" applyAlignment="1">
      <alignment horizontal="center" vertical="center" wrapText="1"/>
    </xf>
    <xf numFmtId="10" fontId="15" fillId="3" borderId="67" xfId="34" applyNumberFormat="1" applyFont="1" applyFill="1" applyBorder="1" applyAlignment="1">
      <alignment horizontal="center" vertical="center" wrapText="1"/>
    </xf>
    <xf numFmtId="181" fontId="15" fillId="3" borderId="68" xfId="35" applyNumberFormat="1" applyFont="1" applyFill="1" applyBorder="1" applyAlignment="1">
      <alignment horizontal="center" vertical="center" wrapText="1"/>
    </xf>
    <xf numFmtId="0" fontId="16" fillId="0" borderId="0" xfId="33" applyNumberFormat="1" applyFont="1" applyAlignment="1">
      <alignment horizontal="center"/>
    </xf>
    <xf numFmtId="187" fontId="12" fillId="0" borderId="0" xfId="39" applyNumberFormat="1" applyFont="1"/>
    <xf numFmtId="0" fontId="15" fillId="0" borderId="69" xfId="33" applyNumberFormat="1" applyFont="1" applyBorder="1" applyAlignment="1">
      <alignment horizontal="center" vertical="center"/>
    </xf>
    <xf numFmtId="49" fontId="15" fillId="0" borderId="70" xfId="33" applyNumberFormat="1" applyFont="1" applyBorder="1" applyAlignment="1">
      <alignment horizontal="center"/>
    </xf>
    <xf numFmtId="2" fontId="15" fillId="0" borderId="70" xfId="33" applyNumberFormat="1" applyFont="1" applyBorder="1" applyAlignment="1">
      <alignment horizontal="center"/>
    </xf>
    <xf numFmtId="9" fontId="15" fillId="0" borderId="70" xfId="34" applyFont="1" applyFill="1" applyBorder="1" applyAlignment="1">
      <alignment horizontal="left"/>
    </xf>
    <xf numFmtId="181" fontId="15" fillId="0" borderId="70" xfId="35" applyNumberFormat="1" applyFont="1" applyFill="1" applyBorder="1" applyAlignment="1">
      <alignment horizontal="center"/>
    </xf>
    <xf numFmtId="9" fontId="15" fillId="0" borderId="70" xfId="38" applyFont="1" applyFill="1" applyBorder="1" applyAlignment="1">
      <alignment horizontal="center"/>
    </xf>
    <xf numFmtId="10" fontId="16" fillId="0" borderId="70" xfId="34" applyNumberFormat="1" applyFont="1" applyFill="1" applyBorder="1" applyAlignment="1">
      <alignment horizontal="center" vertical="center" wrapText="1"/>
    </xf>
    <xf numFmtId="181" fontId="16" fillId="0" borderId="71" xfId="35" applyNumberFormat="1" applyFont="1" applyFill="1" applyBorder="1" applyAlignment="1">
      <alignment horizontal="center" vertical="center" wrapText="1"/>
    </xf>
    <xf numFmtId="10" fontId="16" fillId="0" borderId="0" xfId="38" applyNumberFormat="1" applyFont="1" applyFill="1"/>
    <xf numFmtId="0" fontId="10" fillId="0" borderId="72" xfId="40" applyFont="1" applyBorder="1" applyAlignment="1">
      <alignment horizontal="center" vertical="center"/>
    </xf>
    <xf numFmtId="49" fontId="16" fillId="0" borderId="61" xfId="33" applyNumberFormat="1" applyFont="1" applyBorder="1" applyAlignment="1">
      <alignment horizontal="center" vertical="center" wrapText="1"/>
    </xf>
    <xf numFmtId="2" fontId="16" fillId="0" borderId="61" xfId="33" applyNumberFormat="1" applyFont="1" applyBorder="1" applyAlignment="1">
      <alignment horizontal="center" vertical="center" wrapText="1"/>
    </xf>
    <xf numFmtId="9" fontId="16" fillId="0" borderId="61" xfId="34" applyFont="1" applyFill="1" applyBorder="1" applyAlignment="1">
      <alignment horizontal="center" vertical="center" wrapText="1"/>
    </xf>
    <xf numFmtId="181" fontId="16" fillId="0" borderId="61" xfId="35" applyNumberFormat="1" applyFont="1" applyFill="1" applyBorder="1" applyAlignment="1">
      <alignment horizontal="center" vertical="center" wrapText="1"/>
    </xf>
    <xf numFmtId="10" fontId="16" fillId="0" borderId="61" xfId="38" applyNumberFormat="1" applyFont="1" applyFill="1" applyBorder="1" applyAlignment="1">
      <alignment horizontal="center" vertical="center" wrapText="1"/>
    </xf>
    <xf numFmtId="10" fontId="16" fillId="0" borderId="61" xfId="34" applyNumberFormat="1" applyFont="1" applyFill="1" applyBorder="1" applyAlignment="1">
      <alignment horizontal="center" vertical="center" wrapText="1"/>
    </xf>
    <xf numFmtId="181" fontId="16" fillId="0" borderId="62" xfId="35" applyNumberFormat="1" applyFont="1" applyFill="1" applyBorder="1" applyAlignment="1">
      <alignment horizontal="center" vertical="center" wrapText="1"/>
    </xf>
    <xf numFmtId="2" fontId="10" fillId="0" borderId="72" xfId="40" applyNumberFormat="1" applyFont="1" applyBorder="1" applyAlignment="1">
      <alignment horizontal="center" vertical="center"/>
    </xf>
    <xf numFmtId="10" fontId="43" fillId="0" borderId="0" xfId="38" applyNumberFormat="1" applyFont="1" applyFill="1"/>
    <xf numFmtId="0" fontId="43" fillId="0" borderId="0" xfId="33" applyNumberFormat="1" applyFont="1"/>
    <xf numFmtId="0" fontId="15" fillId="0" borderId="72" xfId="33" applyNumberFormat="1" applyFont="1" applyBorder="1" applyAlignment="1">
      <alignment horizontal="center" vertical="center"/>
    </xf>
    <xf numFmtId="49" fontId="15" fillId="0" borderId="61" xfId="33" applyNumberFormat="1" applyFont="1" applyBorder="1" applyAlignment="1">
      <alignment horizontal="center"/>
    </xf>
    <xf numFmtId="2" fontId="15" fillId="0" borderId="61" xfId="33" applyNumberFormat="1" applyFont="1" applyBorder="1" applyAlignment="1">
      <alignment horizontal="center"/>
    </xf>
    <xf numFmtId="9" fontId="15" fillId="0" borderId="61" xfId="34" applyFont="1" applyFill="1" applyBorder="1" applyAlignment="1">
      <alignment horizontal="left"/>
    </xf>
    <xf numFmtId="181" fontId="15" fillId="0" borderId="61" xfId="35" applyNumberFormat="1" applyFont="1" applyFill="1" applyBorder="1" applyAlignment="1">
      <alignment horizontal="center"/>
    </xf>
    <xf numFmtId="9" fontId="15" fillId="0" borderId="61" xfId="38" applyFont="1" applyFill="1" applyBorder="1" applyAlignment="1">
      <alignment horizontal="center"/>
    </xf>
    <xf numFmtId="181" fontId="16" fillId="0" borderId="61" xfId="35" applyNumberFormat="1" applyFont="1" applyFill="1" applyBorder="1"/>
    <xf numFmtId="9" fontId="16" fillId="0" borderId="61" xfId="38" applyFont="1" applyFill="1" applyBorder="1"/>
    <xf numFmtId="49" fontId="15" fillId="0" borderId="72" xfId="33" applyNumberFormat="1" applyFont="1" applyBorder="1" applyAlignment="1">
      <alignment horizontal="center" vertical="center"/>
    </xf>
    <xf numFmtId="49" fontId="16" fillId="0" borderId="61" xfId="33" applyNumberFormat="1" applyFont="1" applyBorder="1" applyAlignment="1">
      <alignment horizontal="center"/>
    </xf>
    <xf numFmtId="9" fontId="16" fillId="0" borderId="61" xfId="34" applyFont="1" applyFill="1" applyBorder="1" applyAlignment="1">
      <alignment horizontal="center"/>
    </xf>
    <xf numFmtId="181" fontId="16" fillId="0" borderId="61" xfId="35" applyNumberFormat="1" applyFont="1" applyFill="1" applyBorder="1" applyAlignment="1">
      <alignment horizontal="center"/>
    </xf>
    <xf numFmtId="9" fontId="16" fillId="0" borderId="61" xfId="38" applyFont="1" applyFill="1" applyBorder="1" applyAlignment="1">
      <alignment horizontal="center"/>
    </xf>
    <xf numFmtId="9" fontId="16" fillId="0" borderId="61" xfId="38" applyFont="1" applyFill="1" applyBorder="1" applyAlignment="1">
      <alignment horizontal="center" vertical="center" wrapText="1"/>
    </xf>
    <xf numFmtId="9" fontId="43" fillId="0" borderId="61" xfId="38" applyFont="1" applyFill="1" applyBorder="1"/>
    <xf numFmtId="0" fontId="16" fillId="0" borderId="4" xfId="33" applyNumberFormat="1" applyFont="1" applyBorder="1"/>
    <xf numFmtId="9" fontId="43" fillId="0" borderId="61" xfId="38" applyFont="1" applyFill="1" applyBorder="1" applyAlignment="1">
      <alignment horizontal="center" vertical="center" wrapText="1"/>
    </xf>
    <xf numFmtId="40" fontId="16" fillId="0" borderId="0" xfId="41" applyNumberFormat="1" applyFont="1" applyFill="1" applyBorder="1"/>
    <xf numFmtId="0" fontId="16" fillId="0" borderId="61" xfId="33" applyNumberFormat="1" applyFont="1" applyBorder="1" applyAlignment="1">
      <alignment horizontal="center" vertical="center" wrapText="1"/>
    </xf>
    <xf numFmtId="0" fontId="16" fillId="0" borderId="72" xfId="33" applyNumberFormat="1" applyFont="1" applyBorder="1" applyAlignment="1">
      <alignment horizontal="center" vertical="center"/>
    </xf>
    <xf numFmtId="2" fontId="16" fillId="0" borderId="61" xfId="33" applyNumberFormat="1" applyFont="1" applyBorder="1" applyAlignment="1">
      <alignment horizontal="center"/>
    </xf>
    <xf numFmtId="0" fontId="32" fillId="0" borderId="72" xfId="40" applyFont="1" applyBorder="1" applyAlignment="1">
      <alignment horizontal="center"/>
    </xf>
    <xf numFmtId="10" fontId="15" fillId="0" borderId="61" xfId="34" applyNumberFormat="1" applyFont="1" applyFill="1" applyBorder="1" applyAlignment="1">
      <alignment horizontal="center"/>
    </xf>
    <xf numFmtId="181" fontId="15" fillId="0" borderId="62" xfId="35" applyNumberFormat="1" applyFont="1" applyFill="1" applyBorder="1"/>
    <xf numFmtId="9" fontId="16" fillId="0" borderId="0" xfId="38" applyFont="1"/>
    <xf numFmtId="9" fontId="43" fillId="0" borderId="61" xfId="34" applyFont="1" applyFill="1" applyBorder="1" applyAlignment="1">
      <alignment horizontal="center" vertical="center" wrapText="1"/>
    </xf>
    <xf numFmtId="2" fontId="43" fillId="0" borderId="61" xfId="33" applyNumberFormat="1" applyFont="1" applyBorder="1" applyAlignment="1">
      <alignment horizontal="center" vertical="center" wrapText="1"/>
    </xf>
    <xf numFmtId="181" fontId="43" fillId="0" borderId="61" xfId="35" applyNumberFormat="1" applyFont="1" applyFill="1" applyBorder="1" applyAlignment="1">
      <alignment horizontal="center" vertical="center" wrapText="1"/>
    </xf>
    <xf numFmtId="10" fontId="43" fillId="0" borderId="61" xfId="34" applyNumberFormat="1" applyFont="1" applyFill="1" applyBorder="1" applyAlignment="1">
      <alignment horizontal="center" vertical="center" wrapText="1"/>
    </xf>
    <xf numFmtId="181" fontId="43" fillId="0" borderId="62" xfId="35" applyNumberFormat="1" applyFont="1" applyFill="1" applyBorder="1" applyAlignment="1">
      <alignment horizontal="center" vertical="center" wrapText="1"/>
    </xf>
    <xf numFmtId="10" fontId="16" fillId="0" borderId="61" xfId="38" applyNumberFormat="1" applyFont="1" applyFill="1" applyBorder="1" applyAlignment="1">
      <alignment vertical="center"/>
    </xf>
    <xf numFmtId="0" fontId="10" fillId="0" borderId="72" xfId="40" applyFont="1" applyBorder="1" applyAlignment="1">
      <alignment horizontal="center"/>
    </xf>
    <xf numFmtId="2" fontId="16" fillId="0" borderId="61" xfId="34" applyNumberFormat="1" applyFont="1" applyFill="1" applyBorder="1" applyAlignment="1">
      <alignment horizontal="center" vertical="center" wrapText="1"/>
    </xf>
    <xf numFmtId="181" fontId="16" fillId="0" borderId="0" xfId="33" applyNumberFormat="1" applyFont="1"/>
    <xf numFmtId="0" fontId="32" fillId="0" borderId="75" xfId="40" applyFont="1" applyBorder="1" applyAlignment="1">
      <alignment horizontal="center"/>
    </xf>
    <xf numFmtId="9" fontId="16" fillId="0" borderId="76" xfId="34" applyFont="1" applyFill="1" applyBorder="1" applyAlignment="1">
      <alignment horizontal="center" vertical="center" wrapText="1"/>
    </xf>
    <xf numFmtId="2" fontId="16" fillId="0" borderId="76" xfId="34" applyNumberFormat="1" applyFont="1" applyFill="1" applyBorder="1" applyAlignment="1">
      <alignment horizontal="center" vertical="center" wrapText="1"/>
    </xf>
    <xf numFmtId="181" fontId="16" fillId="0" borderId="76" xfId="35" applyNumberFormat="1" applyFont="1" applyFill="1" applyBorder="1" applyAlignment="1">
      <alignment horizontal="center" vertical="center" wrapText="1"/>
    </xf>
    <xf numFmtId="9" fontId="16" fillId="0" borderId="76" xfId="38" applyFont="1" applyFill="1" applyBorder="1" applyAlignment="1">
      <alignment horizontal="center" vertical="center" wrapText="1"/>
    </xf>
    <xf numFmtId="10" fontId="16" fillId="0" borderId="76" xfId="34" applyNumberFormat="1" applyFont="1" applyFill="1" applyBorder="1" applyAlignment="1">
      <alignment horizontal="center" vertical="center" wrapText="1"/>
    </xf>
    <xf numFmtId="181" fontId="16" fillId="0" borderId="77" xfId="35" applyNumberFormat="1" applyFont="1" applyFill="1" applyBorder="1" applyAlignment="1">
      <alignment horizontal="center" vertical="center" wrapText="1"/>
    </xf>
    <xf numFmtId="0" fontId="10" fillId="0" borderId="75" xfId="40" applyFont="1" applyBorder="1" applyAlignment="1">
      <alignment horizontal="center"/>
    </xf>
    <xf numFmtId="0" fontId="10" fillId="0" borderId="78" xfId="40" applyFont="1" applyBorder="1" applyAlignment="1">
      <alignment horizontal="center"/>
    </xf>
    <xf numFmtId="49" fontId="16" fillId="0" borderId="0" xfId="42" applyNumberFormat="1" applyFont="1" applyAlignment="1">
      <alignment horizontal="center" vertical="center"/>
    </xf>
    <xf numFmtId="49" fontId="16" fillId="0" borderId="0" xfId="42" applyNumberFormat="1" applyFont="1"/>
    <xf numFmtId="49" fontId="15" fillId="0" borderId="7" xfId="42" applyNumberFormat="1" applyFont="1" applyBorder="1"/>
    <xf numFmtId="10" fontId="15" fillId="0" borderId="7" xfId="38" applyNumberFormat="1" applyFont="1" applyFill="1" applyBorder="1" applyAlignment="1"/>
    <xf numFmtId="181" fontId="15" fillId="0" borderId="8" xfId="34" applyNumberFormat="1" applyFont="1" applyFill="1" applyBorder="1" applyAlignment="1">
      <alignment horizontal="center" vertical="center" wrapText="1"/>
    </xf>
    <xf numFmtId="10" fontId="15" fillId="0" borderId="0" xfId="34" applyNumberFormat="1" applyFont="1" applyFill="1" applyBorder="1" applyAlignment="1">
      <alignment horizontal="center" vertical="center" wrapText="1"/>
    </xf>
    <xf numFmtId="188" fontId="16" fillId="0" borderId="0" xfId="33" applyNumberFormat="1" applyFont="1"/>
    <xf numFmtId="9" fontId="16" fillId="0" borderId="0" xfId="33" applyNumberFormat="1" applyFont="1" applyAlignment="1">
      <alignment horizontal="center"/>
    </xf>
    <xf numFmtId="49" fontId="15" fillId="0" borderId="4" xfId="42" applyNumberFormat="1" applyFont="1" applyBorder="1"/>
    <xf numFmtId="10" fontId="15" fillId="0" borderId="4" xfId="38" applyNumberFormat="1" applyFont="1" applyFill="1" applyBorder="1" applyAlignment="1"/>
    <xf numFmtId="49" fontId="15" fillId="0" borderId="0" xfId="33" applyNumberFormat="1" applyFont="1" applyAlignment="1">
      <alignment horizontal="left" vertical="center"/>
    </xf>
    <xf numFmtId="181" fontId="15" fillId="0" borderId="5" xfId="34" applyNumberFormat="1" applyFont="1" applyFill="1" applyBorder="1" applyAlignment="1">
      <alignment horizontal="center" vertical="center" wrapText="1"/>
    </xf>
    <xf numFmtId="49" fontId="15" fillId="0" borderId="10" xfId="42" applyNumberFormat="1" applyFont="1" applyBorder="1"/>
    <xf numFmtId="10" fontId="15" fillId="0" borderId="10" xfId="38" applyNumberFormat="1" applyFont="1" applyFill="1" applyBorder="1" applyAlignment="1"/>
    <xf numFmtId="181" fontId="15" fillId="0" borderId="11" xfId="34" applyNumberFormat="1" applyFont="1" applyFill="1" applyBorder="1" applyAlignment="1">
      <alignment horizontal="center" vertical="center" wrapText="1"/>
    </xf>
    <xf numFmtId="9" fontId="15" fillId="0" borderId="0" xfId="34" applyFont="1" applyFill="1" applyBorder="1" applyAlignment="1">
      <alignment horizontal="center"/>
    </xf>
    <xf numFmtId="181" fontId="15" fillId="0" borderId="12" xfId="35" applyNumberFormat="1" applyFont="1" applyFill="1" applyBorder="1"/>
    <xf numFmtId="181" fontId="15" fillId="0" borderId="13" xfId="35" applyNumberFormat="1" applyFont="1" applyFill="1" applyBorder="1"/>
    <xf numFmtId="10" fontId="15" fillId="0" borderId="0" xfId="34" applyNumberFormat="1" applyFont="1" applyFill="1" applyBorder="1" applyAlignment="1">
      <alignment horizontal="right"/>
    </xf>
    <xf numFmtId="0" fontId="45" fillId="8" borderId="0" xfId="44" applyFont="1" applyFill="1" applyAlignment="1">
      <alignment horizontal="center" vertical="center" wrapText="1"/>
    </xf>
    <xf numFmtId="0" fontId="44" fillId="8" borderId="0" xfId="44" applyFill="1" applyAlignment="1">
      <alignment horizontal="center" vertical="top" wrapText="1"/>
    </xf>
    <xf numFmtId="0" fontId="45" fillId="9" borderId="80" xfId="44" applyFont="1" applyFill="1" applyBorder="1" applyAlignment="1">
      <alignment horizontal="center" vertical="top" wrapText="1"/>
    </xf>
    <xf numFmtId="0" fontId="45" fillId="9" borderId="80" xfId="44" applyFont="1" applyFill="1" applyBorder="1" applyAlignment="1">
      <alignment horizontal="left" vertical="top" wrapText="1"/>
    </xf>
    <xf numFmtId="0" fontId="45" fillId="9" borderId="81" xfId="44" applyFont="1" applyFill="1" applyBorder="1" applyAlignment="1">
      <alignment horizontal="center" vertical="top" wrapText="1"/>
    </xf>
    <xf numFmtId="0" fontId="45" fillId="9" borderId="81" xfId="44" applyFont="1" applyFill="1" applyBorder="1" applyAlignment="1">
      <alignment horizontal="left" vertical="top" wrapText="1"/>
    </xf>
    <xf numFmtId="0" fontId="44" fillId="10" borderId="82" xfId="44" applyFill="1" applyBorder="1" applyAlignment="1">
      <alignment horizontal="left" wrapText="1"/>
    </xf>
    <xf numFmtId="0" fontId="47" fillId="11" borderId="83" xfId="44" applyFont="1" applyFill="1" applyBorder="1" applyAlignment="1">
      <alignment horizontal="left" vertical="top" wrapText="1"/>
    </xf>
    <xf numFmtId="9" fontId="48" fillId="11" borderId="84" xfId="38" applyFont="1" applyFill="1" applyBorder="1" applyAlignment="1">
      <alignment horizontal="right" vertical="top" indent="2" shrinkToFit="1"/>
    </xf>
    <xf numFmtId="0" fontId="44" fillId="10" borderId="85" xfId="44" applyFill="1" applyBorder="1" applyAlignment="1">
      <alignment horizontal="left" wrapText="1"/>
    </xf>
    <xf numFmtId="0" fontId="47" fillId="11" borderId="84" xfId="44" applyFont="1" applyFill="1" applyBorder="1" applyAlignment="1">
      <alignment horizontal="left" vertical="top" wrapText="1"/>
    </xf>
    <xf numFmtId="0" fontId="45" fillId="9" borderId="86" xfId="44" applyFont="1" applyFill="1" applyBorder="1" applyAlignment="1">
      <alignment vertical="top" wrapText="1"/>
    </xf>
    <xf numFmtId="0" fontId="47" fillId="11" borderId="87" xfId="44" applyFont="1" applyFill="1" applyBorder="1" applyAlignment="1">
      <alignment horizontal="left" vertical="top" wrapText="1"/>
    </xf>
    <xf numFmtId="9" fontId="48" fillId="11" borderId="87" xfId="38" applyFont="1" applyFill="1" applyBorder="1" applyAlignment="1">
      <alignment horizontal="right" vertical="top" indent="2" shrinkToFit="1"/>
    </xf>
    <xf numFmtId="0" fontId="45" fillId="9" borderId="0" xfId="44" applyFont="1" applyFill="1" applyAlignment="1">
      <alignment vertical="top" wrapText="1"/>
    </xf>
    <xf numFmtId="9" fontId="48" fillId="11" borderId="0" xfId="38" applyFont="1" applyFill="1" applyBorder="1" applyAlignment="1">
      <alignment horizontal="right" vertical="top" indent="2" shrinkToFit="1"/>
    </xf>
    <xf numFmtId="0" fontId="49" fillId="11" borderId="84" xfId="44" applyFont="1" applyFill="1" applyBorder="1" applyAlignment="1">
      <alignment horizontal="left" vertical="top" wrapText="1"/>
    </xf>
    <xf numFmtId="0" fontId="45" fillId="8" borderId="88" xfId="44" applyFont="1" applyFill="1" applyBorder="1" applyAlignment="1">
      <alignment horizontal="left" vertical="top" wrapText="1"/>
    </xf>
    <xf numFmtId="10" fontId="1" fillId="0" borderId="0" xfId="36" applyNumberFormat="1"/>
    <xf numFmtId="0" fontId="16" fillId="0" borderId="70" xfId="33" applyNumberFormat="1" applyFont="1" applyBorder="1" applyAlignment="1">
      <alignment horizontal="center" vertical="center" wrapText="1"/>
    </xf>
    <xf numFmtId="2" fontId="16" fillId="0" borderId="72" xfId="33" applyNumberFormat="1" applyFont="1" applyBorder="1" applyAlignment="1">
      <alignment horizontal="center" vertical="center"/>
    </xf>
    <xf numFmtId="0" fontId="16" fillId="0" borderId="78" xfId="33" applyNumberFormat="1" applyFont="1" applyBorder="1" applyAlignment="1">
      <alignment horizontal="center" vertical="center"/>
    </xf>
    <xf numFmtId="0" fontId="16" fillId="0" borderId="79" xfId="33" applyNumberFormat="1" applyFont="1" applyBorder="1" applyAlignment="1">
      <alignment horizontal="center" vertical="center" wrapText="1"/>
    </xf>
    <xf numFmtId="2" fontId="16" fillId="0" borderId="79" xfId="33" applyNumberFormat="1" applyFont="1" applyBorder="1" applyAlignment="1">
      <alignment horizontal="center" vertical="center" wrapText="1"/>
    </xf>
    <xf numFmtId="9" fontId="16" fillId="0" borderId="79" xfId="34" applyFont="1" applyFill="1" applyBorder="1" applyAlignment="1">
      <alignment horizontal="center" vertical="center" wrapText="1"/>
    </xf>
    <xf numFmtId="181" fontId="16" fillId="0" borderId="79" xfId="35" applyNumberFormat="1" applyFont="1" applyFill="1" applyBorder="1" applyAlignment="1">
      <alignment horizontal="center" vertical="center" wrapText="1"/>
    </xf>
    <xf numFmtId="9" fontId="16" fillId="0" borderId="79" xfId="38" applyFont="1" applyFill="1" applyBorder="1" applyAlignment="1">
      <alignment horizontal="center" vertical="center" wrapText="1"/>
    </xf>
    <xf numFmtId="10" fontId="16" fillId="0" borderId="79" xfId="34" applyNumberFormat="1" applyFont="1" applyFill="1" applyBorder="1" applyAlignment="1">
      <alignment horizontal="center" vertical="center" wrapText="1"/>
    </xf>
    <xf numFmtId="181" fontId="1" fillId="0" borderId="0" xfId="36" applyNumberFormat="1"/>
    <xf numFmtId="0" fontId="41" fillId="0" borderId="0" xfId="36" applyFont="1"/>
    <xf numFmtId="0" fontId="26" fillId="0" borderId="0" xfId="28" applyFont="1" applyAlignment="1">
      <alignment vertical="center"/>
    </xf>
    <xf numFmtId="0" fontId="26" fillId="0" borderId="0" xfId="28" applyFont="1" applyAlignment="1">
      <alignment horizontal="justify" vertical="center" wrapText="1"/>
    </xf>
    <xf numFmtId="0" fontId="32" fillId="3" borderId="4" xfId="13" applyFont="1" applyFill="1" applyBorder="1" applyAlignment="1">
      <alignment horizontal="left" vertical="center" wrapText="1"/>
    </xf>
    <xf numFmtId="164" fontId="10" fillId="0" borderId="4" xfId="13" applyNumberFormat="1" applyBorder="1" applyAlignment="1">
      <alignment vertical="center" wrapText="1"/>
    </xf>
    <xf numFmtId="0" fontId="10" fillId="0" borderId="0" xfId="13" applyAlignment="1">
      <alignment vertical="center"/>
    </xf>
    <xf numFmtId="0" fontId="10" fillId="0" borderId="0" xfId="45" applyNumberFormat="1" applyFont="1" applyFill="1" applyBorder="1" applyAlignment="1">
      <alignment vertical="center"/>
    </xf>
    <xf numFmtId="3" fontId="10" fillId="0" borderId="4" xfId="13" applyNumberFormat="1" applyBorder="1" applyAlignment="1">
      <alignment vertical="center" wrapText="1"/>
    </xf>
    <xf numFmtId="3" fontId="10" fillId="0" borderId="0" xfId="13" applyNumberFormat="1" applyAlignment="1">
      <alignment vertical="center" wrapText="1"/>
    </xf>
    <xf numFmtId="14" fontId="10" fillId="0" borderId="0" xfId="13" applyNumberFormat="1" applyAlignment="1">
      <alignment vertical="center" wrapText="1"/>
    </xf>
    <xf numFmtId="14" fontId="10" fillId="0" borderId="0" xfId="45" applyNumberFormat="1" applyFont="1" applyFill="1" applyBorder="1" applyAlignment="1">
      <alignment vertical="center" wrapText="1"/>
    </xf>
    <xf numFmtId="0" fontId="32" fillId="3" borderId="4" xfId="46" applyFont="1" applyFill="1" applyBorder="1" applyAlignment="1">
      <alignment vertical="center" wrapText="1"/>
    </xf>
    <xf numFmtId="171" fontId="25" fillId="0" borderId="4" xfId="47" applyNumberFormat="1" applyFont="1" applyBorder="1" applyAlignment="1">
      <alignment horizontal="center" vertical="center" wrapText="1"/>
    </xf>
    <xf numFmtId="0" fontId="32" fillId="0" borderId="0" xfId="13" applyFont="1" applyAlignment="1">
      <alignment vertical="center" wrapText="1"/>
    </xf>
    <xf numFmtId="10" fontId="32" fillId="0" borderId="0" xfId="13" applyNumberFormat="1" applyFont="1" applyAlignment="1">
      <alignment vertical="center" wrapText="1"/>
    </xf>
    <xf numFmtId="0" fontId="32" fillId="3" borderId="4" xfId="13" applyFont="1" applyFill="1" applyBorder="1" applyAlignment="1">
      <alignment horizontal="center" vertical="center" wrapText="1"/>
    </xf>
    <xf numFmtId="3" fontId="32" fillId="3" borderId="4" xfId="13" applyNumberFormat="1" applyFont="1" applyFill="1" applyBorder="1" applyAlignment="1">
      <alignment horizontal="center" vertical="center" wrapText="1"/>
    </xf>
    <xf numFmtId="0" fontId="51" fillId="3" borderId="4" xfId="46" applyFont="1" applyFill="1" applyBorder="1" applyAlignment="1">
      <alignment horizontal="justify" vertical="center" wrapText="1"/>
    </xf>
    <xf numFmtId="9" fontId="25" fillId="0" borderId="4" xfId="46" applyNumberFormat="1" applyFont="1" applyBorder="1" applyAlignment="1">
      <alignment horizontal="center" vertical="center" wrapText="1"/>
    </xf>
    <xf numFmtId="181" fontId="25" fillId="0" borderId="4" xfId="48" applyNumberFormat="1" applyFont="1" applyBorder="1" applyAlignment="1">
      <alignment vertical="center" wrapText="1"/>
    </xf>
    <xf numFmtId="3" fontId="25" fillId="0" borderId="4" xfId="46" applyNumberFormat="1" applyFont="1" applyBorder="1" applyAlignment="1">
      <alignment horizontal="center" vertical="center" wrapText="1"/>
    </xf>
    <xf numFmtId="10" fontId="25" fillId="0" borderId="4" xfId="46" applyNumberFormat="1" applyFont="1" applyBorder="1" applyAlignment="1">
      <alignment horizontal="center" vertical="center" wrapText="1"/>
    </xf>
    <xf numFmtId="181" fontId="41" fillId="0" borderId="0" xfId="36" applyNumberFormat="1" applyFont="1"/>
    <xf numFmtId="0" fontId="51" fillId="3" borderId="4" xfId="46" applyFont="1" applyFill="1" applyBorder="1" applyAlignment="1">
      <alignment horizontal="left" vertical="center" wrapText="1"/>
    </xf>
    <xf numFmtId="180" fontId="51" fillId="3" borderId="4" xfId="48" applyNumberFormat="1" applyFont="1" applyFill="1" applyBorder="1" applyAlignment="1">
      <alignment vertical="center" wrapText="1"/>
    </xf>
    <xf numFmtId="190" fontId="32" fillId="0" borderId="0" xfId="13" applyNumberFormat="1" applyFont="1" applyAlignment="1">
      <alignment horizontal="center" vertical="center" wrapText="1"/>
    </xf>
    <xf numFmtId="0" fontId="10" fillId="0" borderId="0" xfId="13" applyAlignment="1">
      <alignment vertical="center" wrapText="1"/>
    </xf>
    <xf numFmtId="10" fontId="10" fillId="0" borderId="0" xfId="45" applyNumberFormat="1" applyFont="1" applyFill="1" applyBorder="1" applyAlignment="1">
      <alignment vertical="center" wrapText="1"/>
    </xf>
    <xf numFmtId="0" fontId="10" fillId="0" borderId="0" xfId="13" applyAlignment="1">
      <alignment horizontal="justify" vertical="center" wrapText="1"/>
    </xf>
    <xf numFmtId="1" fontId="10" fillId="0" borderId="0" xfId="13" applyNumberFormat="1" applyAlignment="1">
      <alignment vertical="center" wrapText="1"/>
    </xf>
    <xf numFmtId="0" fontId="33" fillId="5" borderId="6"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21" fillId="0" borderId="40" xfId="21" applyFill="1" applyBorder="1" applyAlignment="1">
      <alignment horizontal="center" vertical="center"/>
    </xf>
    <xf numFmtId="0" fontId="21" fillId="0" borderId="3" xfId="21" applyBorder="1" applyAlignment="1">
      <alignment horizontal="center" vertical="center"/>
    </xf>
    <xf numFmtId="182" fontId="21" fillId="0" borderId="90" xfId="21" applyNumberFormat="1" applyFill="1" applyBorder="1" applyAlignment="1">
      <alignment horizontal="center" vertical="center" wrapText="1"/>
    </xf>
    <xf numFmtId="0" fontId="34" fillId="0" borderId="91" xfId="0" applyFont="1" applyBorder="1" applyAlignment="1">
      <alignment horizontal="left" vertical="top" wrapText="1"/>
    </xf>
    <xf numFmtId="0" fontId="34" fillId="0" borderId="91" xfId="0" applyFont="1" applyBorder="1" applyAlignment="1">
      <alignment horizontal="center" vertical="top" wrapText="1"/>
    </xf>
    <xf numFmtId="165" fontId="12" fillId="0" borderId="92" xfId="8" applyNumberFormat="1" applyFont="1" applyFill="1" applyBorder="1" applyAlignment="1">
      <alignment horizontal="right" vertical="center" wrapText="1"/>
    </xf>
    <xf numFmtId="0" fontId="12" fillId="0" borderId="1" xfId="5" applyFont="1" applyBorder="1" applyAlignment="1">
      <alignment horizontal="justify" vertical="center" wrapText="1"/>
    </xf>
    <xf numFmtId="0" fontId="12" fillId="0" borderId="1" xfId="5" applyFont="1" applyBorder="1" applyAlignment="1">
      <alignment horizontal="center" vertical="center"/>
    </xf>
    <xf numFmtId="4" fontId="12" fillId="0" borderId="1" xfId="7" applyNumberFormat="1" applyFont="1" applyFill="1" applyBorder="1" applyAlignment="1">
      <alignment horizontal="center" vertical="center" wrapText="1"/>
    </xf>
    <xf numFmtId="165" fontId="12" fillId="0" borderId="2" xfId="8" applyNumberFormat="1" applyFont="1" applyFill="1" applyBorder="1" applyAlignment="1">
      <alignment horizontal="right" vertical="center" wrapText="1"/>
    </xf>
    <xf numFmtId="0" fontId="11" fillId="7" borderId="15" xfId="5" applyFont="1" applyFill="1" applyBorder="1" applyAlignment="1">
      <alignment horizontal="center" vertical="center"/>
    </xf>
    <xf numFmtId="0" fontId="11" fillId="7" borderId="93" xfId="5" applyFont="1" applyFill="1" applyBorder="1" applyAlignment="1">
      <alignment horizontal="justify" vertical="center" wrapText="1"/>
    </xf>
    <xf numFmtId="0" fontId="12" fillId="7" borderId="93" xfId="5" applyFont="1" applyFill="1" applyBorder="1" applyAlignment="1">
      <alignment horizontal="center" vertical="center"/>
    </xf>
    <xf numFmtId="4" fontId="12" fillId="7" borderId="93" xfId="7" applyNumberFormat="1" applyFont="1" applyFill="1" applyBorder="1" applyAlignment="1">
      <alignment horizontal="center" vertical="center" wrapText="1"/>
    </xf>
    <xf numFmtId="169" fontId="12" fillId="7" borderId="93" xfId="8" applyNumberFormat="1" applyFont="1" applyFill="1" applyBorder="1" applyAlignment="1">
      <alignment horizontal="center" vertical="center" wrapText="1"/>
    </xf>
    <xf numFmtId="169" fontId="12" fillId="7" borderId="94" xfId="8" applyNumberFormat="1" applyFont="1" applyFill="1" applyBorder="1" applyAlignment="1">
      <alignment horizontal="right" vertical="center" wrapText="1"/>
    </xf>
    <xf numFmtId="0" fontId="21" fillId="0" borderId="35" xfId="21" applyFill="1" applyBorder="1" applyAlignment="1">
      <alignment horizontal="center" vertical="center"/>
    </xf>
    <xf numFmtId="0" fontId="12" fillId="0" borderId="1" xfId="4" applyFont="1" applyBorder="1" applyAlignment="1">
      <alignment horizontal="justify" vertical="center" wrapText="1"/>
    </xf>
    <xf numFmtId="0" fontId="12" fillId="0" borderId="95" xfId="4" applyFont="1" applyBorder="1" applyAlignment="1">
      <alignment horizontal="center" vertical="center" wrapText="1"/>
    </xf>
    <xf numFmtId="4" fontId="12" fillId="0" borderId="95" xfId="7" applyNumberFormat="1" applyFont="1" applyFill="1" applyBorder="1" applyAlignment="1">
      <alignment horizontal="center" vertical="center" wrapText="1"/>
    </xf>
    <xf numFmtId="165" fontId="12" fillId="0" borderId="96" xfId="8" applyNumberFormat="1" applyFont="1" applyFill="1" applyBorder="1" applyAlignment="1">
      <alignment horizontal="right" vertical="center" wrapText="1"/>
    </xf>
    <xf numFmtId="0" fontId="12" fillId="0" borderId="1" xfId="4" applyFont="1" applyBorder="1" applyAlignment="1">
      <alignment horizontal="center" vertical="center"/>
    </xf>
    <xf numFmtId="0" fontId="21" fillId="0" borderId="89" xfId="21" applyBorder="1" applyAlignment="1">
      <alignment horizontal="center" vertical="center"/>
    </xf>
    <xf numFmtId="0" fontId="21" fillId="0" borderId="35" xfId="21" applyBorder="1" applyAlignment="1">
      <alignment horizontal="center" vertical="center"/>
    </xf>
    <xf numFmtId="0" fontId="35" fillId="0" borderId="1" xfId="0" applyFont="1" applyBorder="1" applyAlignment="1">
      <alignment vertical="top" wrapText="1"/>
    </xf>
    <xf numFmtId="0" fontId="34" fillId="0" borderId="97" xfId="0" applyFont="1" applyBorder="1" applyAlignment="1">
      <alignment horizontal="center" vertical="center"/>
    </xf>
    <xf numFmtId="0" fontId="35" fillId="0" borderId="36" xfId="0" applyFont="1" applyBorder="1" applyAlignment="1">
      <alignment horizontal="left" vertical="top" wrapText="1"/>
    </xf>
    <xf numFmtId="0" fontId="11" fillId="7" borderId="98" xfId="5" applyFont="1" applyFill="1" applyBorder="1" applyAlignment="1">
      <alignment horizontal="center" vertical="center"/>
    </xf>
    <xf numFmtId="0" fontId="11" fillId="7" borderId="99" xfId="5" applyFont="1" applyFill="1" applyBorder="1" applyAlignment="1">
      <alignment horizontal="justify" vertical="center" wrapText="1"/>
    </xf>
    <xf numFmtId="0" fontId="12" fillId="7" borderId="99" xfId="5" applyFont="1" applyFill="1" applyBorder="1" applyAlignment="1">
      <alignment horizontal="center" vertical="center"/>
    </xf>
    <xf numFmtId="4" fontId="12" fillId="7" borderId="99" xfId="7" applyNumberFormat="1" applyFont="1" applyFill="1" applyBorder="1" applyAlignment="1">
      <alignment horizontal="center" vertical="center" wrapText="1"/>
    </xf>
    <xf numFmtId="169" fontId="12" fillId="7" borderId="99" xfId="8" applyNumberFormat="1" applyFont="1" applyFill="1" applyBorder="1" applyAlignment="1">
      <alignment horizontal="center" vertical="center" wrapText="1"/>
    </xf>
    <xf numFmtId="169" fontId="12" fillId="7" borderId="100" xfId="8" applyNumberFormat="1" applyFont="1" applyFill="1" applyBorder="1" applyAlignment="1">
      <alignment horizontal="right" vertical="center" wrapText="1"/>
    </xf>
    <xf numFmtId="0" fontId="21" fillId="3" borderId="3" xfId="21" applyFill="1" applyBorder="1" applyAlignment="1">
      <alignment horizontal="center" vertical="center"/>
    </xf>
    <xf numFmtId="0" fontId="53" fillId="0" borderId="36" xfId="4" applyFont="1" applyBorder="1" applyAlignment="1">
      <alignment horizontal="justify" vertical="center" wrapText="1"/>
    </xf>
    <xf numFmtId="44" fontId="28" fillId="0" borderId="0" xfId="1" applyFont="1"/>
    <xf numFmtId="44" fontId="28" fillId="0" borderId="0" xfId="27" applyNumberFormat="1" applyFont="1"/>
    <xf numFmtId="0" fontId="34" fillId="0" borderId="101" xfId="0" applyFont="1" applyBorder="1" applyAlignment="1">
      <alignment horizontal="left" vertical="top" wrapText="1"/>
    </xf>
    <xf numFmtId="0" fontId="34" fillId="0" borderId="101" xfId="0" applyFont="1" applyBorder="1" applyAlignment="1">
      <alignment horizontal="center" vertical="top" wrapText="1"/>
    </xf>
    <xf numFmtId="4" fontId="12" fillId="0" borderId="101" xfId="7" applyNumberFormat="1" applyFont="1" applyFill="1" applyBorder="1" applyAlignment="1">
      <alignment horizontal="center" vertical="center" wrapText="1"/>
    </xf>
    <xf numFmtId="165" fontId="12" fillId="0" borderId="102" xfId="8" applyNumberFormat="1" applyFont="1" applyFill="1" applyBorder="1" applyAlignment="1">
      <alignment horizontal="right" vertical="center" wrapText="1"/>
    </xf>
    <xf numFmtId="4" fontId="12" fillId="0" borderId="91" xfId="7" applyNumberFormat="1" applyFont="1" applyFill="1" applyBorder="1" applyAlignment="1">
      <alignment horizontal="center" vertical="center" wrapText="1"/>
    </xf>
    <xf numFmtId="165" fontId="12" fillId="0" borderId="103" xfId="8" applyNumberFormat="1" applyFont="1" applyFill="1" applyBorder="1" applyAlignment="1">
      <alignment horizontal="right" vertical="center" wrapText="1"/>
    </xf>
    <xf numFmtId="0" fontId="16" fillId="2" borderId="19" xfId="14" applyFont="1" applyFill="1" applyBorder="1" applyAlignment="1">
      <alignment horizontal="center" vertical="center" wrapText="1"/>
    </xf>
    <xf numFmtId="165" fontId="12" fillId="12" borderId="5" xfId="8" applyNumberFormat="1" applyFont="1" applyFill="1" applyBorder="1" applyAlignment="1">
      <alignment horizontal="right" vertical="center" wrapText="1"/>
    </xf>
    <xf numFmtId="165" fontId="12" fillId="12" borderId="92" xfId="8" applyNumberFormat="1" applyFont="1" applyFill="1" applyBorder="1" applyAlignment="1">
      <alignment horizontal="right" vertical="center" wrapText="1"/>
    </xf>
    <xf numFmtId="169" fontId="12" fillId="2" borderId="1" xfId="8" applyNumberFormat="1" applyFont="1" applyFill="1" applyBorder="1" applyAlignment="1">
      <alignment horizontal="center" vertical="center" wrapText="1"/>
    </xf>
    <xf numFmtId="169" fontId="12" fillId="2" borderId="4" xfId="8" applyNumberFormat="1" applyFont="1" applyFill="1" applyBorder="1" applyAlignment="1">
      <alignment horizontal="center" vertical="center" wrapText="1"/>
    </xf>
    <xf numFmtId="169" fontId="12" fillId="2" borderId="4" xfId="1" applyNumberFormat="1" applyFont="1" applyFill="1" applyBorder="1" applyAlignment="1">
      <alignment horizontal="center" vertical="center"/>
    </xf>
    <xf numFmtId="174" fontId="16" fillId="0" borderId="19" xfId="14" applyNumberFormat="1" applyFont="1" applyBorder="1" applyAlignment="1">
      <alignment horizontal="center" vertical="center" wrapText="1"/>
    </xf>
    <xf numFmtId="169" fontId="12" fillId="2" borderId="36" xfId="8" applyNumberFormat="1" applyFont="1" applyFill="1" applyBorder="1" applyAlignment="1">
      <alignment horizontal="center" vertical="center" wrapText="1"/>
    </xf>
    <xf numFmtId="4" fontId="12" fillId="2" borderId="1" xfId="7" applyNumberFormat="1" applyFont="1" applyFill="1" applyBorder="1" applyAlignment="1">
      <alignment horizontal="center" vertical="center" wrapText="1"/>
    </xf>
    <xf numFmtId="4" fontId="12" fillId="2" borderId="4" xfId="7" applyNumberFormat="1" applyFont="1" applyFill="1" applyBorder="1" applyAlignment="1">
      <alignment horizontal="center" vertical="center" wrapText="1"/>
    </xf>
    <xf numFmtId="4" fontId="12" fillId="2" borderId="36" xfId="7" applyNumberFormat="1" applyFont="1" applyFill="1" applyBorder="1" applyAlignment="1">
      <alignment horizontal="center" vertical="center" wrapText="1"/>
    </xf>
    <xf numFmtId="169" fontId="12" fillId="2" borderId="95" xfId="8" applyNumberFormat="1" applyFont="1" applyFill="1" applyBorder="1" applyAlignment="1">
      <alignment horizontal="center" vertical="center" wrapText="1"/>
    </xf>
    <xf numFmtId="0" fontId="21" fillId="2" borderId="89" xfId="21" quotePrefix="1" applyFill="1" applyBorder="1" applyAlignment="1">
      <alignment horizontal="center" vertical="center"/>
    </xf>
    <xf numFmtId="0" fontId="21" fillId="2" borderId="3" xfId="21" quotePrefix="1" applyFill="1" applyBorder="1" applyAlignment="1">
      <alignment horizontal="center" vertical="center"/>
    </xf>
    <xf numFmtId="0" fontId="23" fillId="2" borderId="3" xfId="2" applyFont="1" applyFill="1" applyBorder="1" applyAlignment="1">
      <alignment horizontal="center" vertical="center"/>
    </xf>
    <xf numFmtId="0" fontId="21" fillId="2" borderId="35" xfId="21" quotePrefix="1" applyFill="1" applyBorder="1" applyAlignment="1">
      <alignment horizontal="center" vertical="center"/>
    </xf>
    <xf numFmtId="0" fontId="21" fillId="2" borderId="89" xfId="21" applyFill="1" applyBorder="1" applyAlignment="1">
      <alignment horizontal="center" vertical="center"/>
    </xf>
    <xf numFmtId="0" fontId="21" fillId="2" borderId="3" xfId="21" applyFill="1" applyBorder="1" applyAlignment="1">
      <alignment horizontal="center" vertical="center"/>
    </xf>
    <xf numFmtId="0" fontId="12" fillId="2" borderId="95" xfId="4" applyFont="1" applyFill="1" applyBorder="1" applyAlignment="1">
      <alignment horizontal="justify" vertical="center" wrapText="1"/>
    </xf>
    <xf numFmtId="0" fontId="21" fillId="2" borderId="35" xfId="21" applyFill="1" applyBorder="1" applyAlignment="1">
      <alignment horizontal="center" vertical="center"/>
    </xf>
    <xf numFmtId="182" fontId="21" fillId="0" borderId="104" xfId="21" applyNumberFormat="1" applyFill="1" applyBorder="1" applyAlignment="1">
      <alignment horizontal="center" vertical="center" wrapText="1"/>
    </xf>
    <xf numFmtId="169" fontId="12" fillId="2" borderId="7" xfId="8" applyNumberFormat="1" applyFont="1" applyFill="1" applyBorder="1" applyAlignment="1">
      <alignment horizontal="center" vertical="center" wrapText="1"/>
    </xf>
    <xf numFmtId="169" fontId="12" fillId="2" borderId="10" xfId="8" applyNumberFormat="1" applyFont="1" applyFill="1" applyBorder="1" applyAlignment="1">
      <alignment horizontal="center" vertical="center" wrapText="1"/>
    </xf>
    <xf numFmtId="0" fontId="16" fillId="0" borderId="17" xfId="14" applyFont="1" applyBorder="1" applyAlignment="1">
      <alignment vertical="center" wrapText="1"/>
    </xf>
    <xf numFmtId="0" fontId="16" fillId="0" borderId="18" xfId="14" applyFont="1" applyBorder="1" applyAlignment="1">
      <alignment vertical="center" wrapText="1"/>
    </xf>
    <xf numFmtId="0" fontId="15" fillId="0" borderId="14" xfId="34" applyNumberFormat="1" applyFont="1" applyFill="1" applyBorder="1"/>
    <xf numFmtId="0" fontId="29" fillId="3" borderId="12" xfId="28" applyFont="1" applyFill="1" applyBorder="1" applyAlignment="1">
      <alignment horizontal="right" vertical="center"/>
    </xf>
    <xf numFmtId="0" fontId="29" fillId="3" borderId="14" xfId="28" applyFont="1" applyFill="1" applyBorder="1" applyAlignment="1">
      <alignment horizontal="right" vertical="center"/>
    </xf>
    <xf numFmtId="0" fontId="26" fillId="0" borderId="37" xfId="27" applyFont="1" applyBorder="1" applyAlignment="1">
      <alignment horizontal="center" vertical="center" wrapText="1"/>
    </xf>
    <xf numFmtId="0" fontId="26" fillId="0" borderId="38" xfId="27" applyFont="1" applyBorder="1" applyAlignment="1">
      <alignment horizontal="center" vertical="center" wrapText="1"/>
    </xf>
    <xf numFmtId="0" fontId="26" fillId="0" borderId="40" xfId="27" applyFont="1" applyBorder="1" applyAlignment="1">
      <alignment horizontal="center" vertical="center" wrapText="1"/>
    </xf>
    <xf numFmtId="0" fontId="26" fillId="0" borderId="41" xfId="27" applyFont="1" applyBorder="1" applyAlignment="1">
      <alignment horizontal="center" vertical="center" wrapText="1"/>
    </xf>
    <xf numFmtId="0" fontId="26" fillId="0" borderId="43" xfId="27" applyFont="1" applyBorder="1" applyAlignment="1">
      <alignment horizontal="center" vertical="center" wrapText="1"/>
    </xf>
    <xf numFmtId="0" fontId="26" fillId="0" borderId="44" xfId="27" applyFont="1" applyBorder="1" applyAlignment="1">
      <alignment horizontal="center" vertical="center" wrapText="1"/>
    </xf>
    <xf numFmtId="0" fontId="27" fillId="0" borderId="39" xfId="28" applyFont="1" applyBorder="1" applyAlignment="1">
      <alignment horizontal="center" vertical="center"/>
    </xf>
    <xf numFmtId="0" fontId="27" fillId="0" borderId="42" xfId="28" applyFont="1" applyBorder="1" applyAlignment="1">
      <alignment horizontal="center" vertical="center"/>
    </xf>
    <xf numFmtId="0" fontId="27" fillId="0" borderId="45" xfId="28" applyFont="1" applyBorder="1" applyAlignment="1">
      <alignment horizontal="center" vertical="center"/>
    </xf>
    <xf numFmtId="0" fontId="29" fillId="2" borderId="37" xfId="28" applyFont="1" applyFill="1" applyBorder="1" applyAlignment="1">
      <alignment horizontal="center" vertical="center" wrapText="1"/>
    </xf>
    <xf numFmtId="0" fontId="29" fillId="2" borderId="46" xfId="28" applyFont="1" applyFill="1" applyBorder="1" applyAlignment="1">
      <alignment horizontal="center" vertical="center" wrapText="1"/>
    </xf>
    <xf numFmtId="0" fontId="29" fillId="2" borderId="38" xfId="28" applyFont="1" applyFill="1" applyBorder="1" applyAlignment="1">
      <alignment horizontal="center" vertical="center" wrapText="1"/>
    </xf>
    <xf numFmtId="0" fontId="29" fillId="2" borderId="43" xfId="28" applyFont="1" applyFill="1" applyBorder="1" applyAlignment="1">
      <alignment horizontal="center" vertical="center" wrapText="1"/>
    </xf>
    <xf numFmtId="0" fontId="29" fillId="2" borderId="47" xfId="28" applyFont="1" applyFill="1" applyBorder="1" applyAlignment="1">
      <alignment horizontal="center" vertical="center" wrapText="1"/>
    </xf>
    <xf numFmtId="0" fontId="29" fillId="2" borderId="44" xfId="28" applyFont="1" applyFill="1" applyBorder="1" applyAlignment="1">
      <alignment horizontal="center" vertical="center" wrapText="1"/>
    </xf>
    <xf numFmtId="0" fontId="29" fillId="4" borderId="48" xfId="28" applyFont="1" applyFill="1" applyBorder="1" applyAlignment="1">
      <alignment horizontal="center" vertical="center" wrapText="1"/>
    </xf>
    <xf numFmtId="0" fontId="29" fillId="4" borderId="14" xfId="28" applyFont="1" applyFill="1" applyBorder="1" applyAlignment="1">
      <alignment horizontal="center" vertical="center" wrapText="1"/>
    </xf>
    <xf numFmtId="0" fontId="27" fillId="2" borderId="52" xfId="28" applyFont="1" applyFill="1" applyBorder="1" applyAlignment="1">
      <alignment horizontal="right" vertical="center"/>
    </xf>
    <xf numFmtId="0" fontId="27" fillId="2" borderId="53" xfId="28" applyFont="1" applyFill="1" applyBorder="1" applyAlignment="1">
      <alignment horizontal="right" vertical="center"/>
    </xf>
    <xf numFmtId="4" fontId="11" fillId="0" borderId="8" xfId="4" applyNumberFormat="1" applyFont="1" applyBorder="1" applyAlignment="1">
      <alignment horizontal="center" vertical="center" wrapText="1"/>
    </xf>
    <xf numFmtId="4" fontId="11" fillId="0" borderId="11" xfId="4" applyNumberFormat="1" applyFont="1" applyBorder="1" applyAlignment="1">
      <alignment horizontal="center" vertical="center" wrapText="1"/>
    </xf>
    <xf numFmtId="0" fontId="26" fillId="5" borderId="37" xfId="0" applyFont="1" applyFill="1" applyBorder="1" applyAlignment="1">
      <alignment vertical="center" wrapText="1"/>
    </xf>
    <xf numFmtId="0" fontId="26" fillId="5" borderId="38" xfId="0" applyFont="1" applyFill="1" applyBorder="1" applyAlignment="1">
      <alignment vertical="center" wrapText="1"/>
    </xf>
    <xf numFmtId="0" fontId="30" fillId="0" borderId="37" xfId="0" applyFont="1" applyBorder="1" applyAlignment="1">
      <alignment horizontal="left" vertical="center"/>
    </xf>
    <xf numFmtId="0" fontId="30" fillId="0" borderId="46" xfId="0" applyFont="1" applyBorder="1" applyAlignment="1">
      <alignment horizontal="left" vertical="center"/>
    </xf>
    <xf numFmtId="0" fontId="30" fillId="0" borderId="38" xfId="0" applyFont="1" applyBorder="1" applyAlignment="1">
      <alignment horizontal="left" vertical="center"/>
    </xf>
    <xf numFmtId="0" fontId="30" fillId="0" borderId="40" xfId="0" applyFont="1" applyBorder="1" applyAlignment="1">
      <alignment horizontal="left" vertical="center"/>
    </xf>
    <xf numFmtId="0" fontId="30" fillId="0" borderId="0" xfId="0" applyFont="1" applyAlignment="1">
      <alignment horizontal="left" vertical="center"/>
    </xf>
    <xf numFmtId="0" fontId="30" fillId="0" borderId="41" xfId="0" applyFont="1" applyBorder="1" applyAlignment="1">
      <alignment horizontal="left" vertical="center"/>
    </xf>
    <xf numFmtId="0" fontId="30" fillId="0" borderId="43" xfId="0" applyFont="1" applyBorder="1" applyAlignment="1">
      <alignment horizontal="left" vertical="center"/>
    </xf>
    <xf numFmtId="0" fontId="30" fillId="0" borderId="47" xfId="0" applyFont="1" applyBorder="1" applyAlignment="1">
      <alignment horizontal="left" vertical="center"/>
    </xf>
    <xf numFmtId="0" fontId="30" fillId="0" borderId="44" xfId="0" applyFont="1" applyBorder="1" applyAlignment="1">
      <alignment horizontal="left" vertical="center"/>
    </xf>
    <xf numFmtId="0" fontId="26" fillId="0" borderId="40" xfId="0" applyFont="1" applyBorder="1" applyAlignment="1">
      <alignment vertical="center" wrapText="1"/>
    </xf>
    <xf numFmtId="0" fontId="26" fillId="0" borderId="41" xfId="0" applyFont="1" applyBorder="1" applyAlignment="1">
      <alignment vertical="center" wrapText="1"/>
    </xf>
    <xf numFmtId="0" fontId="26" fillId="0" borderId="40" xfId="0" applyFont="1" applyBorder="1" applyAlignment="1">
      <alignment vertical="center"/>
    </xf>
    <xf numFmtId="0" fontId="26" fillId="0" borderId="41" xfId="0" applyFont="1" applyBorder="1" applyAlignment="1">
      <alignment vertical="center"/>
    </xf>
    <xf numFmtId="0" fontId="9" fillId="6" borderId="43" xfId="2" applyFont="1" applyFill="1" applyBorder="1" applyAlignment="1">
      <alignment horizontal="center" vertical="center"/>
    </xf>
    <xf numFmtId="0" fontId="9" fillId="6" borderId="47" xfId="2" applyFont="1" applyFill="1" applyBorder="1" applyAlignment="1">
      <alignment horizontal="center" vertical="center"/>
    </xf>
    <xf numFmtId="0" fontId="9" fillId="6" borderId="44" xfId="2" applyFont="1" applyFill="1" applyBorder="1" applyAlignment="1">
      <alignment horizontal="center" vertical="center"/>
    </xf>
    <xf numFmtId="179" fontId="31" fillId="0" borderId="0" xfId="0" applyNumberFormat="1" applyFont="1" applyAlignment="1">
      <alignment horizontal="center" vertical="center"/>
    </xf>
    <xf numFmtId="0" fontId="11" fillId="0" borderId="6"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4" fontId="11" fillId="0" borderId="7" xfId="4" applyNumberFormat="1" applyFont="1" applyBorder="1" applyAlignment="1">
      <alignment horizontal="center" vertical="center" wrapText="1"/>
    </xf>
    <xf numFmtId="4" fontId="11" fillId="0" borderId="10" xfId="4" applyNumberFormat="1" applyFont="1" applyBorder="1" applyAlignment="1">
      <alignment horizontal="center" vertical="center" wrapText="1"/>
    </xf>
    <xf numFmtId="0" fontId="36" fillId="5" borderId="12"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7" fillId="0" borderId="37" xfId="0" applyFont="1" applyBorder="1" applyAlignment="1">
      <alignment horizontal="center" vertical="center" wrapText="1"/>
    </xf>
    <xf numFmtId="0" fontId="37" fillId="0" borderId="46"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0" xfId="0" applyFont="1" applyAlignment="1">
      <alignment horizontal="center" vertical="center" wrapText="1"/>
    </xf>
    <xf numFmtId="0" fontId="37" fillId="0" borderId="41"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4" xfId="0" applyFont="1" applyBorder="1" applyAlignment="1">
      <alignment horizontal="center" vertical="center" wrapText="1"/>
    </xf>
    <xf numFmtId="0" fontId="38" fillId="0" borderId="12" xfId="0" applyFont="1" applyBorder="1" applyAlignment="1">
      <alignment horizontal="left" vertical="center" wrapText="1"/>
    </xf>
    <xf numFmtId="0" fontId="38" fillId="0" borderId="13" xfId="0" applyFont="1" applyBorder="1" applyAlignment="1">
      <alignment horizontal="left" vertical="center" wrapText="1"/>
    </xf>
    <xf numFmtId="0" fontId="15" fillId="0" borderId="16" xfId="14" applyFont="1" applyBorder="1" applyAlignment="1">
      <alignment horizontal="center" vertical="center" wrapText="1"/>
    </xf>
    <xf numFmtId="0" fontId="15" fillId="0" borderId="18" xfId="14" applyFont="1" applyBorder="1" applyAlignment="1">
      <alignment horizontal="center" vertical="center" wrapText="1"/>
    </xf>
    <xf numFmtId="0" fontId="14" fillId="0" borderId="16" xfId="14" applyFont="1" applyBorder="1" applyAlignment="1">
      <alignment horizontal="center" vertical="center" wrapText="1"/>
    </xf>
    <xf numFmtId="0" fontId="14" fillId="0" borderId="17" xfId="14" applyFont="1" applyBorder="1" applyAlignment="1">
      <alignment horizontal="center" vertical="center" wrapText="1"/>
    </xf>
    <xf numFmtId="0" fontId="14" fillId="0" borderId="18" xfId="14" applyFont="1" applyBorder="1" applyAlignment="1">
      <alignment horizontal="center" vertical="center" wrapText="1"/>
    </xf>
    <xf numFmtId="0" fontId="16" fillId="0" borderId="16" xfId="14" applyFont="1" applyBorder="1" applyAlignment="1">
      <alignment horizontal="center" vertical="center" wrapText="1"/>
    </xf>
    <xf numFmtId="0" fontId="16" fillId="0" borderId="17" xfId="14" applyFont="1" applyBorder="1" applyAlignment="1">
      <alignment horizontal="center" vertical="center" wrapText="1"/>
    </xf>
    <xf numFmtId="0" fontId="16" fillId="0" borderId="18" xfId="14" applyFont="1" applyBorder="1" applyAlignment="1">
      <alignment horizontal="center" vertical="center" wrapText="1"/>
    </xf>
    <xf numFmtId="0" fontId="16" fillId="0" borderId="16" xfId="14" applyFont="1" applyBorder="1" applyAlignment="1">
      <alignment horizontal="justify" vertical="center" wrapText="1"/>
    </xf>
    <xf numFmtId="0" fontId="16" fillId="0" borderId="17" xfId="14" applyFont="1" applyBorder="1" applyAlignment="1">
      <alignment horizontal="justify" vertical="center" wrapText="1"/>
    </xf>
    <xf numFmtId="0" fontId="16" fillId="0" borderId="18" xfId="14" applyFont="1" applyBorder="1" applyAlignment="1">
      <alignment horizontal="justify" vertical="center" wrapText="1"/>
    </xf>
    <xf numFmtId="0" fontId="15" fillId="0" borderId="16" xfId="14" applyFont="1" applyBorder="1" applyAlignment="1">
      <alignment horizontal="left" vertical="center" wrapText="1"/>
    </xf>
    <xf numFmtId="0" fontId="15" fillId="0" borderId="17" xfId="14" applyFont="1" applyBorder="1" applyAlignment="1">
      <alignment horizontal="left" vertical="center" wrapText="1"/>
    </xf>
    <xf numFmtId="0" fontId="15" fillId="0" borderId="18" xfId="14"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10" fillId="0" borderId="20" xfId="14" applyBorder="1" applyAlignment="1">
      <alignment horizontal="center" vertical="center" wrapText="1"/>
    </xf>
    <xf numFmtId="0" fontId="10" fillId="0" borderId="21" xfId="14" applyBorder="1" applyAlignment="1">
      <alignment horizontal="center" vertical="center" wrapText="1"/>
    </xf>
    <xf numFmtId="0" fontId="10" fillId="0" borderId="22" xfId="14" applyBorder="1" applyAlignment="1">
      <alignment horizontal="center" vertical="center" wrapText="1"/>
    </xf>
    <xf numFmtId="0" fontId="15" fillId="0" borderId="26" xfId="14" applyFont="1" applyBorder="1" applyAlignment="1">
      <alignment horizontal="left" vertical="center" wrapText="1"/>
    </xf>
    <xf numFmtId="0" fontId="15" fillId="0" borderId="27" xfId="14" applyFont="1" applyBorder="1" applyAlignment="1">
      <alignment horizontal="left" vertical="center" wrapText="1"/>
    </xf>
    <xf numFmtId="0" fontId="15" fillId="0" borderId="28" xfId="14" applyFont="1" applyBorder="1" applyAlignment="1">
      <alignment horizontal="left" vertical="center" wrapText="1"/>
    </xf>
    <xf numFmtId="0" fontId="10" fillId="0" borderId="24" xfId="14" applyBorder="1" applyAlignment="1">
      <alignment horizontal="left" vertical="center" wrapText="1"/>
    </xf>
    <xf numFmtId="0" fontId="10" fillId="0" borderId="0" xfId="14" applyAlignment="1">
      <alignment horizontal="left" vertical="center" wrapText="1"/>
    </xf>
    <xf numFmtId="0" fontId="10" fillId="0" borderId="25" xfId="14" applyBorder="1" applyAlignment="1">
      <alignment horizontal="left" vertical="center" wrapText="1"/>
    </xf>
    <xf numFmtId="0" fontId="16" fillId="0" borderId="16" xfId="14" applyFont="1" applyBorder="1" applyAlignment="1">
      <alignment horizontal="left" vertical="center" wrapText="1"/>
    </xf>
    <xf numFmtId="0" fontId="10" fillId="0" borderId="18" xfId="14" applyBorder="1" applyAlignment="1">
      <alignment horizontal="left" vertical="center" wrapText="1"/>
    </xf>
    <xf numFmtId="0" fontId="21" fillId="0" borderId="31" xfId="21" applyBorder="1" applyAlignment="1">
      <alignment horizontal="left" vertical="center" wrapText="1"/>
    </xf>
    <xf numFmtId="0" fontId="21" fillId="0" borderId="32" xfId="21" applyBorder="1" applyAlignment="1">
      <alignment horizontal="left" vertical="center" wrapText="1"/>
    </xf>
    <xf numFmtId="0" fontId="20" fillId="0" borderId="33" xfId="0" applyFont="1" applyBorder="1" applyAlignment="1">
      <alignment horizontal="left" vertical="top" wrapText="1"/>
    </xf>
    <xf numFmtId="0" fontId="20" fillId="0" borderId="34" xfId="0" applyFont="1" applyBorder="1" applyAlignment="1">
      <alignment horizontal="left" vertical="top" wrapText="1"/>
    </xf>
    <xf numFmtId="49" fontId="16" fillId="0" borderId="61" xfId="33" applyNumberFormat="1" applyFont="1" applyBorder="1" applyAlignment="1">
      <alignment horizontal="left"/>
    </xf>
    <xf numFmtId="0" fontId="38" fillId="5" borderId="12" xfId="36" applyFont="1" applyFill="1" applyBorder="1" applyAlignment="1">
      <alignment horizontal="center" vertical="center" wrapText="1"/>
    </xf>
    <xf numFmtId="0" fontId="38" fillId="5" borderId="13" xfId="36" applyFont="1" applyFill="1" applyBorder="1" applyAlignment="1">
      <alignment horizontal="center" vertical="center" wrapText="1"/>
    </xf>
    <xf numFmtId="0" fontId="38" fillId="5" borderId="14" xfId="36" applyFont="1" applyFill="1" applyBorder="1" applyAlignment="1">
      <alignment horizontal="center" vertical="center" wrapText="1"/>
    </xf>
    <xf numFmtId="0" fontId="37" fillId="0" borderId="37" xfId="36" applyFont="1" applyBorder="1" applyAlignment="1">
      <alignment horizontal="center" vertical="center" wrapText="1"/>
    </xf>
    <xf numFmtId="0" fontId="37" fillId="0" borderId="46" xfId="36" applyFont="1" applyBorder="1" applyAlignment="1">
      <alignment horizontal="center" vertical="center" wrapText="1"/>
    </xf>
    <xf numFmtId="0" fontId="37" fillId="0" borderId="38" xfId="36" applyFont="1" applyBorder="1" applyAlignment="1">
      <alignment horizontal="center" vertical="center" wrapText="1"/>
    </xf>
    <xf numFmtId="0" fontId="37" fillId="0" borderId="40" xfId="36" applyFont="1" applyBorder="1" applyAlignment="1">
      <alignment horizontal="center" vertical="center" wrapText="1"/>
    </xf>
    <xf numFmtId="0" fontId="37" fillId="0" borderId="0" xfId="36" applyFont="1" applyAlignment="1">
      <alignment horizontal="center" vertical="center" wrapText="1"/>
    </xf>
    <xf numFmtId="0" fontId="37" fillId="0" borderId="41" xfId="36" applyFont="1" applyBorder="1" applyAlignment="1">
      <alignment horizontal="center" vertical="center" wrapText="1"/>
    </xf>
    <xf numFmtId="0" fontId="37" fillId="0" borderId="43" xfId="36" applyFont="1" applyBorder="1" applyAlignment="1">
      <alignment horizontal="center" vertical="center" wrapText="1"/>
    </xf>
    <xf numFmtId="0" fontId="37" fillId="0" borderId="47" xfId="36" applyFont="1" applyBorder="1" applyAlignment="1">
      <alignment horizontal="center" vertical="center" wrapText="1"/>
    </xf>
    <xf numFmtId="0" fontId="37" fillId="0" borderId="44" xfId="36" applyFont="1" applyBorder="1" applyAlignment="1">
      <alignment horizontal="center" vertical="center" wrapText="1"/>
    </xf>
    <xf numFmtId="0" fontId="38" fillId="0" borderId="12" xfId="36" applyFont="1" applyBorder="1" applyAlignment="1">
      <alignment vertical="center" wrapText="1"/>
    </xf>
    <xf numFmtId="0" fontId="38" fillId="0" borderId="13" xfId="36" applyFont="1" applyBorder="1" applyAlignment="1">
      <alignment vertical="center" wrapText="1"/>
    </xf>
    <xf numFmtId="0" fontId="38" fillId="0" borderId="14" xfId="36" applyFont="1" applyBorder="1" applyAlignment="1">
      <alignment vertical="center" wrapText="1"/>
    </xf>
    <xf numFmtId="49" fontId="32" fillId="0" borderId="37" xfId="33" applyNumberFormat="1" applyFont="1" applyBorder="1" applyAlignment="1">
      <alignment horizontal="left" vertical="center" wrapText="1"/>
    </xf>
    <xf numFmtId="0" fontId="32" fillId="0" borderId="46" xfId="33" applyNumberFormat="1" applyFont="1" applyBorder="1" applyAlignment="1">
      <alignment horizontal="left" vertical="center" wrapText="1"/>
    </xf>
    <xf numFmtId="0" fontId="32" fillId="0" borderId="57" xfId="33" applyNumberFormat="1" applyFont="1" applyBorder="1" applyAlignment="1">
      <alignment horizontal="left" vertical="center" wrapText="1"/>
    </xf>
    <xf numFmtId="49" fontId="32" fillId="0" borderId="40" xfId="33" applyNumberFormat="1" applyFont="1" applyBorder="1" applyAlignment="1">
      <alignment horizontal="left" vertical="center" wrapText="1"/>
    </xf>
    <xf numFmtId="0" fontId="32" fillId="0" borderId="0" xfId="33" applyNumberFormat="1" applyFont="1" applyAlignment="1">
      <alignment horizontal="left" vertical="center" wrapText="1"/>
    </xf>
    <xf numFmtId="0" fontId="32" fillId="0" borderId="60" xfId="33" applyNumberFormat="1" applyFont="1" applyBorder="1" applyAlignment="1">
      <alignment horizontal="left" vertical="center" wrapText="1"/>
    </xf>
    <xf numFmtId="0" fontId="32" fillId="0" borderId="43" xfId="33" applyNumberFormat="1" applyFont="1" applyBorder="1" applyAlignment="1">
      <alignment horizontal="left" vertical="center" wrapText="1"/>
    </xf>
    <xf numFmtId="0" fontId="32" fillId="0" borderId="47" xfId="33" applyNumberFormat="1" applyFont="1" applyBorder="1" applyAlignment="1">
      <alignment horizontal="left" vertical="center" wrapText="1"/>
    </xf>
    <xf numFmtId="0" fontId="32" fillId="0" borderId="63" xfId="33" applyNumberFormat="1" applyFont="1" applyBorder="1" applyAlignment="1">
      <alignment horizontal="left" vertical="center" wrapText="1"/>
    </xf>
    <xf numFmtId="3" fontId="32" fillId="0" borderId="58" xfId="33" applyNumberFormat="1" applyFont="1" applyBorder="1" applyAlignment="1">
      <alignment horizontal="right" vertical="center"/>
    </xf>
    <xf numFmtId="3" fontId="32" fillId="0" borderId="61" xfId="33" applyNumberFormat="1" applyFont="1" applyBorder="1" applyAlignment="1">
      <alignment horizontal="right" vertical="center"/>
    </xf>
    <xf numFmtId="3" fontId="32" fillId="0" borderId="64" xfId="33" applyNumberFormat="1" applyFont="1" applyBorder="1" applyAlignment="1">
      <alignment horizontal="right" vertical="center"/>
    </xf>
    <xf numFmtId="49" fontId="15" fillId="3" borderId="67" xfId="33" applyNumberFormat="1" applyFont="1" applyFill="1" applyBorder="1" applyAlignment="1">
      <alignment horizontal="center" vertical="center" wrapText="1"/>
    </xf>
    <xf numFmtId="49" fontId="15" fillId="0" borderId="70" xfId="33" applyNumberFormat="1" applyFont="1" applyBorder="1" applyAlignment="1">
      <alignment horizontal="left"/>
    </xf>
    <xf numFmtId="49" fontId="16" fillId="0" borderId="73" xfId="33" applyNumberFormat="1" applyFont="1" applyBorder="1" applyAlignment="1">
      <alignment horizontal="left"/>
    </xf>
    <xf numFmtId="49" fontId="16" fillId="0" borderId="74" xfId="33" applyNumberFormat="1" applyFont="1" applyBorder="1" applyAlignment="1">
      <alignment horizontal="left"/>
    </xf>
    <xf numFmtId="49" fontId="15" fillId="0" borderId="61" xfId="33" applyNumberFormat="1" applyFont="1" applyBorder="1" applyAlignment="1">
      <alignment horizontal="left"/>
    </xf>
    <xf numFmtId="49" fontId="15" fillId="0" borderId="73" xfId="33" applyNumberFormat="1" applyFont="1" applyBorder="1" applyAlignment="1">
      <alignment horizontal="left"/>
    </xf>
    <xf numFmtId="49" fontId="15" fillId="0" borderId="74" xfId="33" applyNumberFormat="1" applyFont="1" applyBorder="1" applyAlignment="1">
      <alignment horizontal="left"/>
    </xf>
    <xf numFmtId="49" fontId="15" fillId="0" borderId="3" xfId="42" applyNumberFormat="1" applyFont="1" applyBorder="1"/>
    <xf numFmtId="49" fontId="15" fillId="0" borderId="4" xfId="42" applyNumberFormat="1" applyFont="1" applyBorder="1"/>
    <xf numFmtId="49" fontId="15" fillId="0" borderId="9" xfId="42" applyNumberFormat="1" applyFont="1" applyBorder="1"/>
    <xf numFmtId="49" fontId="15" fillId="0" borderId="10" xfId="42" applyNumberFormat="1" applyFont="1" applyBorder="1"/>
    <xf numFmtId="49" fontId="16" fillId="0" borderId="79" xfId="33" applyNumberFormat="1" applyFont="1" applyBorder="1" applyAlignment="1">
      <alignment horizontal="left"/>
    </xf>
    <xf numFmtId="49" fontId="15" fillId="0" borderId="6" xfId="42" applyNumberFormat="1" applyFont="1" applyBorder="1"/>
    <xf numFmtId="49" fontId="15" fillId="0" borderId="7" xfId="42" applyNumberFormat="1" applyFont="1" applyBorder="1"/>
    <xf numFmtId="0" fontId="1" fillId="0" borderId="0" xfId="36" applyAlignment="1">
      <alignment horizontal="center" vertical="center"/>
    </xf>
    <xf numFmtId="0" fontId="1" fillId="0" borderId="80" xfId="36" applyBorder="1" applyAlignment="1">
      <alignment horizontal="center" vertical="center"/>
    </xf>
    <xf numFmtId="0" fontId="44" fillId="10" borderId="81" xfId="44" applyFill="1" applyBorder="1" applyAlignment="1">
      <alignment horizontal="left" vertical="center" wrapText="1"/>
    </xf>
    <xf numFmtId="0" fontId="44" fillId="10" borderId="80" xfId="44" applyFill="1" applyBorder="1" applyAlignment="1">
      <alignment horizontal="left" vertical="center" wrapText="1"/>
    </xf>
    <xf numFmtId="0" fontId="32" fillId="3" borderId="4" xfId="13" applyFont="1" applyFill="1" applyBorder="1" applyAlignment="1">
      <alignment horizontal="left" vertical="center" wrapText="1"/>
    </xf>
    <xf numFmtId="0" fontId="11" fillId="0" borderId="0" xfId="28" applyFont="1" applyAlignment="1">
      <alignment horizontal="center" wrapText="1"/>
    </xf>
    <xf numFmtId="0" fontId="11" fillId="0" borderId="0" xfId="28" applyFont="1" applyAlignment="1">
      <alignment horizontal="center"/>
    </xf>
    <xf numFmtId="0" fontId="32" fillId="3" borderId="4" xfId="13" applyFont="1" applyFill="1" applyBorder="1" applyAlignment="1">
      <alignment horizontal="center" vertical="center" wrapText="1"/>
    </xf>
    <xf numFmtId="10" fontId="32" fillId="3" borderId="4" xfId="45" applyNumberFormat="1" applyFont="1" applyFill="1" applyBorder="1" applyAlignment="1">
      <alignment horizontal="center" vertical="center" wrapText="1"/>
    </xf>
    <xf numFmtId="3" fontId="32" fillId="3" borderId="4" xfId="13" applyNumberFormat="1" applyFont="1" applyFill="1" applyBorder="1" applyAlignment="1">
      <alignment horizontal="center" vertical="center" wrapText="1"/>
    </xf>
    <xf numFmtId="0" fontId="24" fillId="0" borderId="0" xfId="36" applyFont="1" applyAlignment="1">
      <alignment horizontal="center"/>
    </xf>
  </cellXfs>
  <cellStyles count="49">
    <cellStyle name="Hipervínculo" xfId="21" builtinId="8"/>
    <cellStyle name="Millares" xfId="25" builtinId="3"/>
    <cellStyle name="Millares 2" xfId="7" xr:uid="{E3C16F0A-CDF0-410F-8065-656620BD4C20}"/>
    <cellStyle name="Millares 2 2 2 3" xfId="41" xr:uid="{8487F89D-87E7-4EDB-A307-B257784F354F}"/>
    <cellStyle name="Millares 3 2 3" xfId="37" xr:uid="{A354FB2B-21D8-4208-BE4D-420E54350238}"/>
    <cellStyle name="Moneda" xfId="1" builtinId="4"/>
    <cellStyle name="Moneda [0] 2 3" xfId="29" xr:uid="{AD6CB3B9-CBE4-435C-B83A-ED1E15BB1F2D}"/>
    <cellStyle name="Moneda 2" xfId="8" xr:uid="{77CFCE2F-1CBD-493C-89C7-81537E74EB58}"/>
    <cellStyle name="Moneda 2 2" xfId="15" xr:uid="{9B0767AA-68EA-4545-B041-78F3751EBE51}"/>
    <cellStyle name="Moneda 2 2 2" xfId="17" xr:uid="{09D8784A-CD75-43A6-A1C5-827CC065F6CC}"/>
    <cellStyle name="Moneda 2 2 2 2 2" xfId="12" xr:uid="{EA0F35F9-8326-4E81-A427-EEC6C57D86C2}"/>
    <cellStyle name="Moneda 2 2 3" xfId="30" xr:uid="{B3AF1115-7B9D-40CB-B00F-17A05F4E5058}"/>
    <cellStyle name="Moneda 2 2 35" xfId="47" xr:uid="{27392279-E746-47AB-926B-317762E77437}"/>
    <cellStyle name="Moneda 2 2 4" xfId="43" xr:uid="{0E8BBF69-10EC-47A0-957D-D325A394AF93}"/>
    <cellStyle name="Moneda 2 3" xfId="22" xr:uid="{80E0B2B2-EAD8-451A-8BBE-4D40A6166833}"/>
    <cellStyle name="Moneda 3" xfId="16" xr:uid="{6DC42647-6BD5-4203-9E1B-3A60725DBB2E}"/>
    <cellStyle name="Moneda 4" xfId="24" xr:uid="{02B6D9E1-B619-4BC2-822A-05254BE6868B}"/>
    <cellStyle name="Moneda 7" xfId="48" xr:uid="{E9873C76-6CED-41F6-A9FA-F95794FC182B}"/>
    <cellStyle name="Moneda 7 3 2" xfId="35" xr:uid="{68EAF9DD-3330-4988-A542-CDAB464BDADA}"/>
    <cellStyle name="Normal" xfId="0" builtinId="0"/>
    <cellStyle name="Normal 11" xfId="27" xr:uid="{581406A0-688A-4904-8895-37772B605BED}"/>
    <cellStyle name="Normal 2" xfId="4" xr:uid="{CBF956AF-414A-4A66-98A6-B5A0833DCF48}"/>
    <cellStyle name="Normal 2 10 2 2" xfId="9" xr:uid="{50C24619-9ABC-41CE-99E4-8C475BEA56B9}"/>
    <cellStyle name="Normal 2 10 3" xfId="5" xr:uid="{A5DAA426-481D-4A27-9DC2-9F65A00C993C}"/>
    <cellStyle name="Normal 2 2" xfId="13" xr:uid="{23A6030F-D6D9-4753-A849-34A8C8351B35}"/>
    <cellStyle name="Normal 2 2 2 2 2" xfId="14" xr:uid="{CCF7007A-F768-4490-B3F5-A7C4C7790595}"/>
    <cellStyle name="Normal 2 3" xfId="44" xr:uid="{2B484D69-25F1-461E-A37E-39EEDCBEED11}"/>
    <cellStyle name="Normal 2 4 3 6" xfId="33" xr:uid="{B36192E6-02EE-474C-A43D-4F4818DF28BF}"/>
    <cellStyle name="Normal 2 4 8" xfId="42" xr:uid="{CB24656A-C900-4425-82ED-8C6B5AEE7CA0}"/>
    <cellStyle name="Normal 3" xfId="2" xr:uid="{9D928C4E-57F9-451D-8951-68B06F52DC88}"/>
    <cellStyle name="Normal 3 11" xfId="3" xr:uid="{6A9504A2-9861-4981-9B31-00E880A5FF7A}"/>
    <cellStyle name="Normal 3 2" xfId="10" xr:uid="{0A1551ED-8354-406C-83EB-49475896CC3C}"/>
    <cellStyle name="Normal 3 2 2" xfId="11" xr:uid="{986EDAC2-05C4-42D5-A847-FBBD129DC587}"/>
    <cellStyle name="Normal 3 6" xfId="32" xr:uid="{2BEAC786-CB91-42D4-949D-6FAAF5F07A92}"/>
    <cellStyle name="Normal 4" xfId="26" xr:uid="{27E0DAB9-BDC3-4CEC-9A76-CC89B0C1793C}"/>
    <cellStyle name="Normal 4 2" xfId="28" xr:uid="{8EAF5F3B-CADD-4AF5-B67E-3287EC9BF832}"/>
    <cellStyle name="Normal 4 2 7" xfId="46" xr:uid="{61E27E8B-5808-4138-A6D0-DD36B54EFFCD}"/>
    <cellStyle name="Normal 5" xfId="36" xr:uid="{2549B72A-0C5B-4A83-9C5F-ABFEA90DE6C6}"/>
    <cellStyle name="Normal 5 2 2 2" xfId="39" xr:uid="{003E7E9F-58E4-4A3B-B408-035995356FD6}"/>
    <cellStyle name="Normal 6 2" xfId="6" xr:uid="{95E338C4-1DF6-4959-93D1-E9CAAF5A8772}"/>
    <cellStyle name="Normal 6 2 2" xfId="19" xr:uid="{B7044F7A-1DB2-4C1B-A6F9-3452CBD9D6EC}"/>
    <cellStyle name="Normal 9" xfId="20" xr:uid="{51B833DD-F275-4120-A5D4-1590D2CB04D9}"/>
    <cellStyle name="Normal_CALCULO DEL AIU" xfId="40" xr:uid="{BDE9668D-1C02-40C1-9D33-623A7DBDD615}"/>
    <cellStyle name="Porcentaje" xfId="31" builtinId="5"/>
    <cellStyle name="Porcentaje 2" xfId="18" xr:uid="{C458DE37-808A-4EF6-A82E-6AF301675BC9}"/>
    <cellStyle name="Porcentaje 2 2" xfId="23" xr:uid="{2BD00B52-3092-412D-8492-D301F07A3DE8}"/>
    <cellStyle name="Porcentaje 2 2 2" xfId="34" xr:uid="{2FA69AC4-E14A-4607-B5F7-DE9EB478F46E}"/>
    <cellStyle name="Porcentaje 3" xfId="38" xr:uid="{CFE25574-755A-47B2-B279-7FB958F42903}"/>
    <cellStyle name="Porcentual 2 2" xfId="45" xr:uid="{9054FF74-4700-425A-9D7A-7315E8D6E2C9}"/>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externalLink" Target="externalLinks/externalLink16.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164306</xdr:colOff>
      <xdr:row>0</xdr:row>
      <xdr:rowOff>83343</xdr:rowOff>
    </xdr:from>
    <xdr:ext cx="2200309" cy="738187"/>
    <xdr:pic>
      <xdr:nvPicPr>
        <xdr:cNvPr id="2" name="Imagen 1">
          <a:extLst>
            <a:ext uri="{FF2B5EF4-FFF2-40B4-BE49-F238E27FC236}">
              <a16:creationId xmlns:a16="http://schemas.microsoft.com/office/drawing/2014/main" id="{280352FA-E095-4E02-852E-EB54D176C34D}"/>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4736306" y="83343"/>
          <a:ext cx="2200309" cy="738187"/>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3</xdr:col>
      <xdr:colOff>706966</xdr:colOff>
      <xdr:row>0</xdr:row>
      <xdr:rowOff>89962</xdr:rowOff>
    </xdr:from>
    <xdr:to>
      <xdr:col>5</xdr:col>
      <xdr:colOff>373595</xdr:colOff>
      <xdr:row>2</xdr:row>
      <xdr:rowOff>372535</xdr:rowOff>
    </xdr:to>
    <xdr:pic>
      <xdr:nvPicPr>
        <xdr:cNvPr id="2" name="Imagen 1">
          <a:extLst>
            <a:ext uri="{FF2B5EF4-FFF2-40B4-BE49-F238E27FC236}">
              <a16:creationId xmlns:a16="http://schemas.microsoft.com/office/drawing/2014/main" id="{4F7162C3-86D0-4C4E-A299-1D279B84ACDF}"/>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2"/>
          <a:ext cx="3027895" cy="118850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706966</xdr:colOff>
      <xdr:row>0</xdr:row>
      <xdr:rowOff>89962</xdr:rowOff>
    </xdr:from>
    <xdr:to>
      <xdr:col>5</xdr:col>
      <xdr:colOff>373595</xdr:colOff>
      <xdr:row>2</xdr:row>
      <xdr:rowOff>330200</xdr:rowOff>
    </xdr:to>
    <xdr:pic>
      <xdr:nvPicPr>
        <xdr:cNvPr id="3" name="Imagen 2">
          <a:extLst>
            <a:ext uri="{FF2B5EF4-FFF2-40B4-BE49-F238E27FC236}">
              <a16:creationId xmlns:a16="http://schemas.microsoft.com/office/drawing/2014/main" id="{F47EBFBB-B23F-4934-A2D2-5A3386A6C6AC}"/>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2"/>
          <a:ext cx="3027895" cy="114617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706966</xdr:colOff>
      <xdr:row>0</xdr:row>
      <xdr:rowOff>89962</xdr:rowOff>
    </xdr:from>
    <xdr:to>
      <xdr:col>5</xdr:col>
      <xdr:colOff>373595</xdr:colOff>
      <xdr:row>2</xdr:row>
      <xdr:rowOff>279400</xdr:rowOff>
    </xdr:to>
    <xdr:pic>
      <xdr:nvPicPr>
        <xdr:cNvPr id="2" name="Imagen 1">
          <a:extLst>
            <a:ext uri="{FF2B5EF4-FFF2-40B4-BE49-F238E27FC236}">
              <a16:creationId xmlns:a16="http://schemas.microsoft.com/office/drawing/2014/main" id="{F1578BCE-6974-4071-A329-D6524891285B}"/>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2"/>
          <a:ext cx="3027895" cy="10953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706966</xdr:colOff>
      <xdr:row>0</xdr:row>
      <xdr:rowOff>89962</xdr:rowOff>
    </xdr:from>
    <xdr:to>
      <xdr:col>5</xdr:col>
      <xdr:colOff>373595</xdr:colOff>
      <xdr:row>2</xdr:row>
      <xdr:rowOff>397934</xdr:rowOff>
    </xdr:to>
    <xdr:pic>
      <xdr:nvPicPr>
        <xdr:cNvPr id="2" name="Imagen 1">
          <a:extLst>
            <a:ext uri="{FF2B5EF4-FFF2-40B4-BE49-F238E27FC236}">
              <a16:creationId xmlns:a16="http://schemas.microsoft.com/office/drawing/2014/main" id="{D033EB4B-6FFF-4E61-93FF-663290AF3AB1}"/>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2"/>
          <a:ext cx="3027895" cy="121390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706966</xdr:colOff>
      <xdr:row>0</xdr:row>
      <xdr:rowOff>89962</xdr:rowOff>
    </xdr:from>
    <xdr:to>
      <xdr:col>5</xdr:col>
      <xdr:colOff>373595</xdr:colOff>
      <xdr:row>2</xdr:row>
      <xdr:rowOff>372534</xdr:rowOff>
    </xdr:to>
    <xdr:pic>
      <xdr:nvPicPr>
        <xdr:cNvPr id="2" name="Imagen 1">
          <a:extLst>
            <a:ext uri="{FF2B5EF4-FFF2-40B4-BE49-F238E27FC236}">
              <a16:creationId xmlns:a16="http://schemas.microsoft.com/office/drawing/2014/main" id="{091B8D9B-D97E-4FBF-8187-A000553174CB}"/>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2"/>
          <a:ext cx="3027895" cy="118850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706966</xdr:colOff>
      <xdr:row>0</xdr:row>
      <xdr:rowOff>89963</xdr:rowOff>
    </xdr:from>
    <xdr:to>
      <xdr:col>5</xdr:col>
      <xdr:colOff>373595</xdr:colOff>
      <xdr:row>2</xdr:row>
      <xdr:rowOff>381001</xdr:rowOff>
    </xdr:to>
    <xdr:pic>
      <xdr:nvPicPr>
        <xdr:cNvPr id="2" name="Imagen 1">
          <a:extLst>
            <a:ext uri="{FF2B5EF4-FFF2-40B4-BE49-F238E27FC236}">
              <a16:creationId xmlns:a16="http://schemas.microsoft.com/office/drawing/2014/main" id="{8B2B3924-FBFD-45B3-BDBC-E2589CE73C96}"/>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1260" y="89963"/>
          <a:ext cx="3020923" cy="12024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706966</xdr:colOff>
      <xdr:row>0</xdr:row>
      <xdr:rowOff>89963</xdr:rowOff>
    </xdr:from>
    <xdr:to>
      <xdr:col>5</xdr:col>
      <xdr:colOff>373595</xdr:colOff>
      <xdr:row>2</xdr:row>
      <xdr:rowOff>336176</xdr:rowOff>
    </xdr:to>
    <xdr:pic>
      <xdr:nvPicPr>
        <xdr:cNvPr id="2" name="Imagen 1">
          <a:extLst>
            <a:ext uri="{FF2B5EF4-FFF2-40B4-BE49-F238E27FC236}">
              <a16:creationId xmlns:a16="http://schemas.microsoft.com/office/drawing/2014/main" id="{0CA2A971-E197-4A60-9A83-257606712665}"/>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1260" y="89963"/>
          <a:ext cx="3020923" cy="11576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706966</xdr:colOff>
      <xdr:row>0</xdr:row>
      <xdr:rowOff>89963</xdr:rowOff>
    </xdr:from>
    <xdr:to>
      <xdr:col>5</xdr:col>
      <xdr:colOff>373595</xdr:colOff>
      <xdr:row>2</xdr:row>
      <xdr:rowOff>254000</xdr:rowOff>
    </xdr:to>
    <xdr:pic>
      <xdr:nvPicPr>
        <xdr:cNvPr id="2" name="Imagen 1">
          <a:extLst>
            <a:ext uri="{FF2B5EF4-FFF2-40B4-BE49-F238E27FC236}">
              <a16:creationId xmlns:a16="http://schemas.microsoft.com/office/drawing/2014/main" id="{C761866F-1A4E-42C6-B259-69F56119B6DC}"/>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3"/>
          <a:ext cx="3027895" cy="106997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706966</xdr:colOff>
      <xdr:row>0</xdr:row>
      <xdr:rowOff>89963</xdr:rowOff>
    </xdr:from>
    <xdr:to>
      <xdr:col>5</xdr:col>
      <xdr:colOff>373595</xdr:colOff>
      <xdr:row>2</xdr:row>
      <xdr:rowOff>414867</xdr:rowOff>
    </xdr:to>
    <xdr:pic>
      <xdr:nvPicPr>
        <xdr:cNvPr id="2" name="Imagen 1">
          <a:extLst>
            <a:ext uri="{FF2B5EF4-FFF2-40B4-BE49-F238E27FC236}">
              <a16:creationId xmlns:a16="http://schemas.microsoft.com/office/drawing/2014/main" id="{F4A399D3-D04B-4E9D-8269-5CAC6FCE4B9C}"/>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3"/>
          <a:ext cx="3027895" cy="123083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706966</xdr:colOff>
      <xdr:row>0</xdr:row>
      <xdr:rowOff>89964</xdr:rowOff>
    </xdr:from>
    <xdr:to>
      <xdr:col>5</xdr:col>
      <xdr:colOff>373595</xdr:colOff>
      <xdr:row>2</xdr:row>
      <xdr:rowOff>355601</xdr:rowOff>
    </xdr:to>
    <xdr:pic>
      <xdr:nvPicPr>
        <xdr:cNvPr id="2" name="Imagen 1">
          <a:extLst>
            <a:ext uri="{FF2B5EF4-FFF2-40B4-BE49-F238E27FC236}">
              <a16:creationId xmlns:a16="http://schemas.microsoft.com/office/drawing/2014/main" id="{0A0B630A-E012-467E-BC2E-24753BC71F8A}"/>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4"/>
          <a:ext cx="3027895" cy="1171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546970</xdr:colOff>
      <xdr:row>1</xdr:row>
      <xdr:rowOff>98577</xdr:rowOff>
    </xdr:from>
    <xdr:to>
      <xdr:col>5</xdr:col>
      <xdr:colOff>685350</xdr:colOff>
      <xdr:row>3</xdr:row>
      <xdr:rowOff>180008</xdr:rowOff>
    </xdr:to>
    <xdr:pic>
      <xdr:nvPicPr>
        <xdr:cNvPr id="2" name="Imagen 1">
          <a:extLst>
            <a:ext uri="{FF2B5EF4-FFF2-40B4-BE49-F238E27FC236}">
              <a16:creationId xmlns:a16="http://schemas.microsoft.com/office/drawing/2014/main" id="{8A0F8C39-F7D3-40AB-B225-E5C73F203EB1}"/>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8349850" y="334797"/>
          <a:ext cx="3178760" cy="11307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706966</xdr:colOff>
      <xdr:row>0</xdr:row>
      <xdr:rowOff>89964</xdr:rowOff>
    </xdr:from>
    <xdr:to>
      <xdr:col>5</xdr:col>
      <xdr:colOff>373595</xdr:colOff>
      <xdr:row>2</xdr:row>
      <xdr:rowOff>254000</xdr:rowOff>
    </xdr:to>
    <xdr:pic>
      <xdr:nvPicPr>
        <xdr:cNvPr id="2" name="Imagen 1">
          <a:extLst>
            <a:ext uri="{FF2B5EF4-FFF2-40B4-BE49-F238E27FC236}">
              <a16:creationId xmlns:a16="http://schemas.microsoft.com/office/drawing/2014/main" id="{4D2292FD-A275-41BD-9532-BD1D4F34B9C1}"/>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4"/>
          <a:ext cx="3027895" cy="106996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706966</xdr:colOff>
      <xdr:row>0</xdr:row>
      <xdr:rowOff>89964</xdr:rowOff>
    </xdr:from>
    <xdr:to>
      <xdr:col>5</xdr:col>
      <xdr:colOff>373595</xdr:colOff>
      <xdr:row>2</xdr:row>
      <xdr:rowOff>321734</xdr:rowOff>
    </xdr:to>
    <xdr:pic>
      <xdr:nvPicPr>
        <xdr:cNvPr id="2" name="Imagen 1">
          <a:extLst>
            <a:ext uri="{FF2B5EF4-FFF2-40B4-BE49-F238E27FC236}">
              <a16:creationId xmlns:a16="http://schemas.microsoft.com/office/drawing/2014/main" id="{4E87BDCB-BAEE-44A4-9624-58291F071DE3}"/>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38233" y="89964"/>
          <a:ext cx="3027895" cy="113770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729378</xdr:colOff>
      <xdr:row>0</xdr:row>
      <xdr:rowOff>82494</xdr:rowOff>
    </xdr:from>
    <xdr:to>
      <xdr:col>5</xdr:col>
      <xdr:colOff>396007</xdr:colOff>
      <xdr:row>2</xdr:row>
      <xdr:rowOff>298824</xdr:rowOff>
    </xdr:to>
    <xdr:pic>
      <xdr:nvPicPr>
        <xdr:cNvPr id="2" name="Imagen 1">
          <a:extLst>
            <a:ext uri="{FF2B5EF4-FFF2-40B4-BE49-F238E27FC236}">
              <a16:creationId xmlns:a16="http://schemas.microsoft.com/office/drawing/2014/main" id="{184E7610-DECC-45DF-9CF9-E50A15C23691}"/>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53672" y="82494"/>
          <a:ext cx="3020923" cy="112774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751790</xdr:colOff>
      <xdr:row>0</xdr:row>
      <xdr:rowOff>82495</xdr:rowOff>
    </xdr:from>
    <xdr:to>
      <xdr:col>5</xdr:col>
      <xdr:colOff>418419</xdr:colOff>
      <xdr:row>2</xdr:row>
      <xdr:rowOff>410883</xdr:rowOff>
    </xdr:to>
    <xdr:pic>
      <xdr:nvPicPr>
        <xdr:cNvPr id="2" name="Imagen 1">
          <a:extLst>
            <a:ext uri="{FF2B5EF4-FFF2-40B4-BE49-F238E27FC236}">
              <a16:creationId xmlns:a16="http://schemas.microsoft.com/office/drawing/2014/main" id="{1F349CA2-0DC3-44B3-81B5-AC61667C3228}"/>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76084" y="82495"/>
          <a:ext cx="3020923" cy="12398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768723</xdr:colOff>
      <xdr:row>0</xdr:row>
      <xdr:rowOff>57095</xdr:rowOff>
    </xdr:from>
    <xdr:to>
      <xdr:col>5</xdr:col>
      <xdr:colOff>435352</xdr:colOff>
      <xdr:row>2</xdr:row>
      <xdr:rowOff>389467</xdr:rowOff>
    </xdr:to>
    <xdr:pic>
      <xdr:nvPicPr>
        <xdr:cNvPr id="2" name="Imagen 1">
          <a:extLst>
            <a:ext uri="{FF2B5EF4-FFF2-40B4-BE49-F238E27FC236}">
              <a16:creationId xmlns:a16="http://schemas.microsoft.com/office/drawing/2014/main" id="{1A583295-CAED-4EA7-AC29-07410E9C9E48}"/>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99990" y="57095"/>
          <a:ext cx="3027895" cy="123830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768723</xdr:colOff>
      <xdr:row>0</xdr:row>
      <xdr:rowOff>57095</xdr:rowOff>
    </xdr:from>
    <xdr:to>
      <xdr:col>5</xdr:col>
      <xdr:colOff>435352</xdr:colOff>
      <xdr:row>2</xdr:row>
      <xdr:rowOff>389467</xdr:rowOff>
    </xdr:to>
    <xdr:pic>
      <xdr:nvPicPr>
        <xdr:cNvPr id="2" name="Imagen 1">
          <a:extLst>
            <a:ext uri="{FF2B5EF4-FFF2-40B4-BE49-F238E27FC236}">
              <a16:creationId xmlns:a16="http://schemas.microsoft.com/office/drawing/2014/main" id="{32E77864-0F9E-4F1E-AACA-6AA467D67555}"/>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399990" y="57095"/>
          <a:ext cx="3027895" cy="123830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802589</xdr:colOff>
      <xdr:row>0</xdr:row>
      <xdr:rowOff>31696</xdr:rowOff>
    </xdr:from>
    <xdr:to>
      <xdr:col>5</xdr:col>
      <xdr:colOff>469218</xdr:colOff>
      <xdr:row>2</xdr:row>
      <xdr:rowOff>296335</xdr:rowOff>
    </xdr:to>
    <xdr:pic>
      <xdr:nvPicPr>
        <xdr:cNvPr id="3" name="Imagen 2">
          <a:extLst>
            <a:ext uri="{FF2B5EF4-FFF2-40B4-BE49-F238E27FC236}">
              <a16:creationId xmlns:a16="http://schemas.microsoft.com/office/drawing/2014/main" id="{955D2D3A-E558-42B3-8FA4-983FB468A934}"/>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33856" y="31696"/>
          <a:ext cx="3027895" cy="117057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802589</xdr:colOff>
      <xdr:row>0</xdr:row>
      <xdr:rowOff>31696</xdr:rowOff>
    </xdr:from>
    <xdr:to>
      <xdr:col>5</xdr:col>
      <xdr:colOff>469218</xdr:colOff>
      <xdr:row>2</xdr:row>
      <xdr:rowOff>313267</xdr:rowOff>
    </xdr:to>
    <xdr:pic>
      <xdr:nvPicPr>
        <xdr:cNvPr id="2" name="Imagen 1">
          <a:extLst>
            <a:ext uri="{FF2B5EF4-FFF2-40B4-BE49-F238E27FC236}">
              <a16:creationId xmlns:a16="http://schemas.microsoft.com/office/drawing/2014/main" id="{D93C16AF-EDDD-423F-BA54-EAF5630DC6F1}"/>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33856" y="31696"/>
          <a:ext cx="3027895" cy="118750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3</xdr:col>
      <xdr:colOff>802589</xdr:colOff>
      <xdr:row>0</xdr:row>
      <xdr:rowOff>31696</xdr:rowOff>
    </xdr:from>
    <xdr:to>
      <xdr:col>5</xdr:col>
      <xdr:colOff>469218</xdr:colOff>
      <xdr:row>2</xdr:row>
      <xdr:rowOff>330200</xdr:rowOff>
    </xdr:to>
    <xdr:pic>
      <xdr:nvPicPr>
        <xdr:cNvPr id="2" name="Imagen 1">
          <a:extLst>
            <a:ext uri="{FF2B5EF4-FFF2-40B4-BE49-F238E27FC236}">
              <a16:creationId xmlns:a16="http://schemas.microsoft.com/office/drawing/2014/main" id="{256DB4DB-B948-4EB6-A698-2CF25E1C00FC}"/>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33856" y="31696"/>
          <a:ext cx="3027895" cy="120443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3</xdr:col>
      <xdr:colOff>802589</xdr:colOff>
      <xdr:row>0</xdr:row>
      <xdr:rowOff>31696</xdr:rowOff>
    </xdr:from>
    <xdr:to>
      <xdr:col>5</xdr:col>
      <xdr:colOff>469218</xdr:colOff>
      <xdr:row>2</xdr:row>
      <xdr:rowOff>406400</xdr:rowOff>
    </xdr:to>
    <xdr:pic>
      <xdr:nvPicPr>
        <xdr:cNvPr id="2" name="Imagen 1">
          <a:extLst>
            <a:ext uri="{FF2B5EF4-FFF2-40B4-BE49-F238E27FC236}">
              <a16:creationId xmlns:a16="http://schemas.microsoft.com/office/drawing/2014/main" id="{3B145E0B-BD3E-4C0F-AC7E-F0C0C5DCE38A}"/>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25389" y="31696"/>
          <a:ext cx="3019429" cy="120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706966</xdr:colOff>
      <xdr:row>0</xdr:row>
      <xdr:rowOff>89959</xdr:rowOff>
    </xdr:from>
    <xdr:to>
      <xdr:col>5</xdr:col>
      <xdr:colOff>373595</xdr:colOff>
      <xdr:row>2</xdr:row>
      <xdr:rowOff>262889</xdr:rowOff>
    </xdr:to>
    <xdr:pic>
      <xdr:nvPicPr>
        <xdr:cNvPr id="2" name="Imagen 1">
          <a:extLst>
            <a:ext uri="{FF2B5EF4-FFF2-40B4-BE49-F238E27FC236}">
              <a16:creationId xmlns:a16="http://schemas.microsoft.com/office/drawing/2014/main" id="{D243F8F6-3636-44B4-99C7-EE4F72C471D4}"/>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26566" y="89959"/>
          <a:ext cx="2867029" cy="108733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3</xdr:col>
      <xdr:colOff>825000</xdr:colOff>
      <xdr:row>0</xdr:row>
      <xdr:rowOff>151225</xdr:rowOff>
    </xdr:from>
    <xdr:to>
      <xdr:col>5</xdr:col>
      <xdr:colOff>491629</xdr:colOff>
      <xdr:row>2</xdr:row>
      <xdr:rowOff>440764</xdr:rowOff>
    </xdr:to>
    <xdr:pic>
      <xdr:nvPicPr>
        <xdr:cNvPr id="5" name="Imagen 4">
          <a:extLst>
            <a:ext uri="{FF2B5EF4-FFF2-40B4-BE49-F238E27FC236}">
              <a16:creationId xmlns:a16="http://schemas.microsoft.com/office/drawing/2014/main" id="{6B636F7E-D9F2-4540-8FBF-57829D6412AE}"/>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49294" y="151225"/>
          <a:ext cx="3020923" cy="98430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805950</xdr:colOff>
      <xdr:row>0</xdr:row>
      <xdr:rowOff>106775</xdr:rowOff>
    </xdr:from>
    <xdr:to>
      <xdr:col>5</xdr:col>
      <xdr:colOff>472579</xdr:colOff>
      <xdr:row>2</xdr:row>
      <xdr:rowOff>323850</xdr:rowOff>
    </xdr:to>
    <xdr:pic>
      <xdr:nvPicPr>
        <xdr:cNvPr id="2" name="Imagen 1">
          <a:extLst>
            <a:ext uri="{FF2B5EF4-FFF2-40B4-BE49-F238E27FC236}">
              <a16:creationId xmlns:a16="http://schemas.microsoft.com/office/drawing/2014/main" id="{B455D8E7-1A1F-4ADA-86B8-49CE070AECD2}"/>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28750" y="106775"/>
          <a:ext cx="3019429" cy="90287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3</xdr:col>
      <xdr:colOff>805950</xdr:colOff>
      <xdr:row>0</xdr:row>
      <xdr:rowOff>87725</xdr:rowOff>
    </xdr:from>
    <xdr:to>
      <xdr:col>5</xdr:col>
      <xdr:colOff>472579</xdr:colOff>
      <xdr:row>2</xdr:row>
      <xdr:rowOff>292100</xdr:rowOff>
    </xdr:to>
    <xdr:pic>
      <xdr:nvPicPr>
        <xdr:cNvPr id="2" name="Imagen 1">
          <a:extLst>
            <a:ext uri="{FF2B5EF4-FFF2-40B4-BE49-F238E27FC236}">
              <a16:creationId xmlns:a16="http://schemas.microsoft.com/office/drawing/2014/main" id="{42E1384B-4309-40ED-B734-AC0500A5D19B}"/>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28750" y="87725"/>
          <a:ext cx="3019429" cy="1087025"/>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3</xdr:col>
      <xdr:colOff>805950</xdr:colOff>
      <xdr:row>0</xdr:row>
      <xdr:rowOff>87725</xdr:rowOff>
    </xdr:from>
    <xdr:to>
      <xdr:col>5</xdr:col>
      <xdr:colOff>472579</xdr:colOff>
      <xdr:row>2</xdr:row>
      <xdr:rowOff>311150</xdr:rowOff>
    </xdr:to>
    <xdr:pic>
      <xdr:nvPicPr>
        <xdr:cNvPr id="2" name="Imagen 1">
          <a:extLst>
            <a:ext uri="{FF2B5EF4-FFF2-40B4-BE49-F238E27FC236}">
              <a16:creationId xmlns:a16="http://schemas.microsoft.com/office/drawing/2014/main" id="{3F305BA7-E9FE-412E-AE46-079EAF8DA60E}"/>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428750" y="87725"/>
          <a:ext cx="3019429" cy="1087025"/>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437944</xdr:colOff>
      <xdr:row>1</xdr:row>
      <xdr:rowOff>33503</xdr:rowOff>
    </xdr:from>
    <xdr:to>
      <xdr:col>11</xdr:col>
      <xdr:colOff>1145066</xdr:colOff>
      <xdr:row>4</xdr:row>
      <xdr:rowOff>2246</xdr:rowOff>
    </xdr:to>
    <xdr:pic>
      <xdr:nvPicPr>
        <xdr:cNvPr id="2" name="Imagen 1">
          <a:extLst>
            <a:ext uri="{FF2B5EF4-FFF2-40B4-BE49-F238E27FC236}">
              <a16:creationId xmlns:a16="http://schemas.microsoft.com/office/drawing/2014/main" id="{221A00AD-13D9-487F-A64E-8AE6D228EA89}"/>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11982244" y="224003"/>
          <a:ext cx="2961372" cy="10609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706966</xdr:colOff>
      <xdr:row>0</xdr:row>
      <xdr:rowOff>89959</xdr:rowOff>
    </xdr:from>
    <xdr:to>
      <xdr:col>5</xdr:col>
      <xdr:colOff>373595</xdr:colOff>
      <xdr:row>2</xdr:row>
      <xdr:rowOff>292100</xdr:rowOff>
    </xdr:to>
    <xdr:pic>
      <xdr:nvPicPr>
        <xdr:cNvPr id="2" name="Imagen 1">
          <a:extLst>
            <a:ext uri="{FF2B5EF4-FFF2-40B4-BE49-F238E27FC236}">
              <a16:creationId xmlns:a16="http://schemas.microsoft.com/office/drawing/2014/main" id="{88F40A78-7D93-4522-9F7B-1E71C3D714D9}"/>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26566" y="89959"/>
          <a:ext cx="2867029" cy="11165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706966</xdr:colOff>
      <xdr:row>0</xdr:row>
      <xdr:rowOff>89959</xdr:rowOff>
    </xdr:from>
    <xdr:to>
      <xdr:col>5</xdr:col>
      <xdr:colOff>373595</xdr:colOff>
      <xdr:row>2</xdr:row>
      <xdr:rowOff>345281</xdr:rowOff>
    </xdr:to>
    <xdr:pic>
      <xdr:nvPicPr>
        <xdr:cNvPr id="2" name="Imagen 1">
          <a:extLst>
            <a:ext uri="{FF2B5EF4-FFF2-40B4-BE49-F238E27FC236}">
              <a16:creationId xmlns:a16="http://schemas.microsoft.com/office/drawing/2014/main" id="{ACFC98B7-35C4-4159-99D2-48A9418FF207}"/>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12279" y="89959"/>
          <a:ext cx="2869410" cy="11721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706966</xdr:colOff>
      <xdr:row>0</xdr:row>
      <xdr:rowOff>89959</xdr:rowOff>
    </xdr:from>
    <xdr:to>
      <xdr:col>5</xdr:col>
      <xdr:colOff>373595</xdr:colOff>
      <xdr:row>2</xdr:row>
      <xdr:rowOff>345281</xdr:rowOff>
    </xdr:to>
    <xdr:pic>
      <xdr:nvPicPr>
        <xdr:cNvPr id="2" name="Imagen 1">
          <a:extLst>
            <a:ext uri="{FF2B5EF4-FFF2-40B4-BE49-F238E27FC236}">
              <a16:creationId xmlns:a16="http://schemas.microsoft.com/office/drawing/2014/main" id="{9199A5D7-5028-4A2F-918C-AFF2F2DE94B3}"/>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12279" y="89959"/>
          <a:ext cx="2869410" cy="11721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706966</xdr:colOff>
      <xdr:row>0</xdr:row>
      <xdr:rowOff>89959</xdr:rowOff>
    </xdr:from>
    <xdr:to>
      <xdr:col>5</xdr:col>
      <xdr:colOff>373595</xdr:colOff>
      <xdr:row>2</xdr:row>
      <xdr:rowOff>330200</xdr:rowOff>
    </xdr:to>
    <xdr:pic>
      <xdr:nvPicPr>
        <xdr:cNvPr id="2" name="Imagen 1">
          <a:extLst>
            <a:ext uri="{FF2B5EF4-FFF2-40B4-BE49-F238E27FC236}">
              <a16:creationId xmlns:a16="http://schemas.microsoft.com/office/drawing/2014/main" id="{5AC8BFC7-56EA-452D-BEC3-F6773ABDA439}"/>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26566" y="89959"/>
          <a:ext cx="2867029" cy="1154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706966</xdr:colOff>
      <xdr:row>0</xdr:row>
      <xdr:rowOff>89959</xdr:rowOff>
    </xdr:from>
    <xdr:to>
      <xdr:col>5</xdr:col>
      <xdr:colOff>373595</xdr:colOff>
      <xdr:row>2</xdr:row>
      <xdr:rowOff>309563</xdr:rowOff>
    </xdr:to>
    <xdr:pic>
      <xdr:nvPicPr>
        <xdr:cNvPr id="2" name="Imagen 1">
          <a:extLst>
            <a:ext uri="{FF2B5EF4-FFF2-40B4-BE49-F238E27FC236}">
              <a16:creationId xmlns:a16="http://schemas.microsoft.com/office/drawing/2014/main" id="{B412A4D9-06AA-4EF7-9168-CB2D0B200ADA}"/>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12279" y="89959"/>
          <a:ext cx="2869410" cy="113638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706966</xdr:colOff>
      <xdr:row>0</xdr:row>
      <xdr:rowOff>89961</xdr:rowOff>
    </xdr:from>
    <xdr:to>
      <xdr:col>5</xdr:col>
      <xdr:colOff>373595</xdr:colOff>
      <xdr:row>2</xdr:row>
      <xdr:rowOff>355601</xdr:rowOff>
    </xdr:to>
    <xdr:pic>
      <xdr:nvPicPr>
        <xdr:cNvPr id="2" name="Imagen 1">
          <a:extLst>
            <a:ext uri="{FF2B5EF4-FFF2-40B4-BE49-F238E27FC236}">
              <a16:creationId xmlns:a16="http://schemas.microsoft.com/office/drawing/2014/main" id="{C4D1639E-4338-4D01-823C-0EB07645296A}"/>
            </a:ext>
          </a:extLst>
        </xdr:cNvPr>
        <xdr:cNvPicPr>
          <a:picLocks noChangeAspect="1"/>
        </xdr:cNvPicPr>
      </xdr:nvPicPr>
      <xdr:blipFill>
        <a:blip xmlns:r="http://schemas.openxmlformats.org/officeDocument/2006/relationships" r:embed="rId1" cstate="print"/>
        <a:srcRect l="1947" t="9094" r="7470" b="6273"/>
        <a:stretch>
          <a:fillRect/>
        </a:stretch>
      </xdr:blipFill>
      <xdr:spPr>
        <a:xfrm>
          <a:off x="5126566" y="89961"/>
          <a:ext cx="2867029" cy="11800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Users/Laura/AppData/Local/Temp/SHARE/ESTIMA/P7020/PROYECTO/730/CAMBIOS/Z2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asly\buzon\Users\Usuario\Desktop\Documents%20and%20Settings\Juan%20Arrubla\APU%20Secundaria%20Corvid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m019b\Users\Administrador\Downloads\Ito14\respuestas\WINDOWS\Archivos%20temporales%20de%20Internet\Content.IE5\OPI30LEB\Archivos%20de%20programa\TRABAJO\EXCEL\INFORMES\l-p-n&#176;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ceficiente.sharepoint.com/Vqicpysvr/VQ2008/SHARE/ESTIMA/P7020/PROYECTO/730/CAMBIOS/Z2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OFERTAS\7422\DPTO\CIVIL\7422CWX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gobantioquia-my.sharepoint.com/japarra/Documents%20and%20Settings/crendon.HMV/Local%20Settings/Temporary%20Internet%20Files/OLK3/85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INUXSERVER\proyecto\gart\CTGA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q14\c\C\MEM\DEP\RP_JIMB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sharepoint.com/vqicpysvr/VQ2008/Users/Laura/AppData/Local/Temp/SHARE/ESTIMA/P7020/PROYECTO/730/CAMBIOS/Z2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OMEGA_CJ\CAJAMARCA_99\AGOSTO_1999\LAMBDA_LL\LA_LIBERTAD_99\JUNIO_1999\Flujo%20Energia%2099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JTORRES/Mis%20documentos/Documents%20and%20Settings/LUZ%20MARY/Configuraci&#243;n%20local/Temp/hgg/0bra%20552/PPTO%20ADMINISTRATIVO%2013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iconsa\data\PROYECTO\ENPROCES\DEP-PROY.02\AIJA.PSE\CONCURSO\DATOS.MEM\AIJA-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iuBPMarco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INUXFS\pproceso\SISTEMA%20DE%20MODULOS\BASE%20DE%20DATOS\TIPO%20DE%20CAMB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ceficiente.sharepoint.com/10.6.75.177/VQ2008/Users/Laura/AppData/Local/Temp/SHARE/ESTIMA/P7020/PROYECTO/730/CAMBIOS/Z2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aparra/Documents%20and%20Settings/crendon.HMV/Local%20Settings/Temporary%20Internet%20Files/OLK3/85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PC3I2"/>
      <sheetName val="MPC3I3"/>
      <sheetName val="MPC3I4"/>
      <sheetName val="MPC3I5"/>
      <sheetName val="MPC3I1"/>
      <sheetName val="Hoja1"/>
      <sheetName val="Hoja2"/>
      <sheetName val="Hoja3"/>
      <sheetName val="PROYECTO FINAL 1"/>
      <sheetName val="API93"/>
      <sheetName val="4,2,1,1,1,3 TECNO. SOCIOAMB."/>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Tiraje Mix"/>
      <sheetName val="itemizado"/>
      <sheetName val="AREAS - Chile"/>
      <sheetName val="Tiraje_Mix"/>
      <sheetName val="INDIRECTOS"/>
      <sheetName val="RESUMEN_DE_COTIZACION"/>
      <sheetName val="Avance_financiero"/>
      <sheetName val="BASES"/>
      <sheetName val="N°1"/>
      <sheetName val="N°10"/>
      <sheetName val="N°2"/>
      <sheetName val="N°3"/>
      <sheetName val="N°4"/>
      <sheetName val="N°5"/>
      <sheetName val="N°6"/>
      <sheetName val="N°7"/>
      <sheetName val="N°8"/>
      <sheetName val="N°9"/>
      <sheetName val="PRECIOS_MATERIALES"/>
      <sheetName val="OBRA_CIVIL"/>
      <sheetName val="ESTRUCTURA_DE_HORMIGON"/>
      <sheetName val="INFRAESTRUCTURA"/>
      <sheetName val="INSTALACION_ELECTRICA"/>
      <sheetName val="Joe_Materiales"/>
      <sheetName val="puni"/>
      <sheetName val="Tiraje_Mix1"/>
      <sheetName val="TCO"/>
      <sheetName val="CCC-VvsM"/>
      <sheetName val="CCC-VENTA"/>
      <sheetName val="CCC-META"/>
      <sheetName val="Utilidad"/>
      <sheetName val="EEPP"/>
      <sheetName val="OOEE"/>
      <sheetName val="DISGREGADO OBRA"/>
      <sheetName val="DISG. Presup. Meta"/>
      <sheetName val="VENTA"/>
      <sheetName val="Áreas"/>
      <sheetName val="#¡REF"/>
      <sheetName val="Partidas"/>
      <sheetName val="Fact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original_sist"/>
      <sheetName val="Hoja3"/>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W9"/>
      <sheetName val="Presentacion"/>
      <sheetName val="Ejecutivo"/>
      <sheetName val="Resumen_Real"/>
      <sheetName val="TablasDinamicas"/>
      <sheetName val="HorasDetalladas"/>
      <sheetName val="46W9_Hoja1"/>
      <sheetName val="46W9_Cuadro de costos"/>
      <sheetName val="46W9_Bases"/>
      <sheetName val="46W9_ASPECTOS ELECTRICOS"/>
      <sheetName val="46W9_OBRAS CIVILES"/>
      <sheetName val="46W9_Costo directos"/>
      <sheetName val="46W9_Resumen Costos"/>
      <sheetName val="VC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_120mm2"/>
      <sheetName val="CAP-95mm2 "/>
      <sheetName val="CAP-120mm2"/>
      <sheetName val="pheasant"/>
      <sheetName val="MALLA DE TIERRA"/>
      <sheetName val="BASE"/>
      <sheetName val="CTGART"/>
      <sheetName val="Aux. Disgregados"/>
      <sheetName val="Analisis de la T.C. - 2.2"/>
    </sheetNames>
    <sheetDataSet>
      <sheetData sheetId="0">
        <row r="3">
          <cell r="B3" t="str">
            <v>( ALEACION DE ALUMINIO ACCC 120 mm²)</v>
          </cell>
        </row>
      </sheetData>
      <sheetData sheetId="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S"/>
      <sheetName val="PRESUPUESTO"/>
      <sheetName val="Hoja1"/>
      <sheetName val="Hoja2"/>
      <sheetName val="Hoja3"/>
      <sheetName val="DATOS"/>
      <sheetName val="Hoja4"/>
      <sheetName val="FORMULA"/>
      <sheetName val="CALENDARIO"/>
      <sheetName val="REV3"/>
      <sheetName val="CAP-120mm2"/>
      <sheetName val="INGRESO"/>
      <sheetName val="RES"/>
      <sheetName val="CENSO93"/>
      <sheetName val="FORMA-SE2"/>
      <sheetName val="1.2.1 RENDIMIENTO"/>
      <sheetName val="Datos de Entrada"/>
      <sheetName val="YTD Comments"/>
      <sheetName val="Datos de la localidad"/>
      <sheetName val="Analisis de la T.C. - 2.2"/>
      <sheetName val="#¡REF"/>
      <sheetName val="QURR"/>
      <sheetName val="PLANILLA GENERAL"/>
      <sheetName val="LOCALIDADES"/>
      <sheetName val="Datos de la lkcalidad"/>
      <sheetName val="#¡RED"/>
      <sheetName val="CALCULO"/>
      <sheetName val="DATA"/>
      <sheetName val="PLANILLA LP 22.9 kV"/>
      <sheetName val="Plani"/>
      <sheetName val="CC"/>
      <sheetName val="Hoja79"/>
      <sheetName val="Resumen-RS"/>
      <sheetName val="3. Manpower"/>
      <sheetName val="Matriz"/>
      <sheetName val="P-A-D"/>
      <sheetName val="DATOS DE CAMPO"/>
      <sheetName val="C-WATT"/>
      <sheetName val="SE_Piura_Oeste"/>
      <sheetName val="SE_Santa_Rosa"/>
      <sheetName val="SE_San_Juan"/>
      <sheetName val="SE_Independencia"/>
      <sheetName val="SE_Ica"/>
      <sheetName val="SE_Chiclayo_Oeste"/>
      <sheetName val="SE_Trujillo_Norte"/>
      <sheetName val="SE_Chimbote1"/>
      <sheetName val="SE_Paramonga_Nueva"/>
      <sheetName val="SE_Chavarria"/>
      <sheetName val="FlujoTJ"/>
      <sheetName val="EVAL"/>
      <sheetName val="DATOS TECNICOS SE SANTUARIO"/>
      <sheetName val="PROC MANT LT 1"/>
      <sheetName val="Tipo de Cambio"/>
      <sheetName val="1_2_1_RENDIMIENTO"/>
      <sheetName val="Datos_de_Entrada"/>
      <sheetName val="Datos_de_la_localidad"/>
      <sheetName val="Analisis_de_la_T_C__-_2_2"/>
      <sheetName val="PLANILLA_GENERAL"/>
      <sheetName val="Datos_de_la_lkcalidad"/>
      <sheetName val="PLANILLA_LP_22_9_kV"/>
      <sheetName val="3__Manpower"/>
      <sheetName val="DATOS_DE_CAMPO"/>
      <sheetName val="HIDRANDINA"/>
    </sheetNames>
    <sheetDataSet>
      <sheetData sheetId="0" refreshError="1"/>
      <sheetData sheetId="1" refreshError="1">
        <row r="287">
          <cell r="A287" t="str">
            <v>PT_03</v>
          </cell>
          <cell r="C287" t="str">
            <v>SI</v>
          </cell>
          <cell r="D287" t="str">
            <v>4.01</v>
          </cell>
          <cell r="F287" t="str">
            <v xml:space="preserve">Conector de Cu tipo perno partido </v>
          </cell>
          <cell r="I287" t="str">
            <v>U</v>
          </cell>
          <cell r="J287">
            <v>12</v>
          </cell>
          <cell r="K287">
            <v>2.4900000000000002</v>
          </cell>
          <cell r="L287">
            <v>29.88</v>
          </cell>
          <cell r="O287">
            <v>0</v>
          </cell>
        </row>
        <row r="292">
          <cell r="D292" t="str">
            <v>5.00</v>
          </cell>
          <cell r="F292" t="str">
            <v>EQUIPOS DE PROTECCION Y SECCIONAMIENTO</v>
          </cell>
          <cell r="O292">
            <v>0</v>
          </cell>
        </row>
        <row r="293">
          <cell r="A293" t="str">
            <v>PROT_02</v>
          </cell>
          <cell r="C293" t="str">
            <v>SI</v>
          </cell>
          <cell r="D293" t="str">
            <v>5.01</v>
          </cell>
          <cell r="F293" t="str">
            <v>Seccionador fusible unipolar Cut-out 36 kV, 100 A, 150kV BIL</v>
          </cell>
          <cell r="I293" t="str">
            <v>U</v>
          </cell>
          <cell r="J293">
            <v>11</v>
          </cell>
          <cell r="K293">
            <v>226.24</v>
          </cell>
          <cell r="L293">
            <v>2488.64</v>
          </cell>
          <cell r="O293">
            <v>0</v>
          </cell>
        </row>
        <row r="294">
          <cell r="F294" t="str">
            <v>SUB TOTAL</v>
          </cell>
          <cell r="M294">
            <v>2488.64</v>
          </cell>
          <cell r="O294">
            <v>0</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Hoja2"/>
      <sheetName val="INDICADORE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jun"/>
      <sheetName val="FlujoTJ"/>
      <sheetName val="Flujo LLNO"/>
      <sheetName val="Reseteos"/>
      <sheetName val="T2"/>
      <sheetName val="Flujo_CJ"/>
      <sheetName val="RESUMEN RO"/>
      <sheetName val="ANALISIS RO MAYO"/>
      <sheetName val="2 TUCARI"/>
      <sheetName val="8  VOTORANTIN 501"/>
      <sheetName val="Analisis de la T.C. - 2.2"/>
      <sheetName val="Hoja4"/>
      <sheetName val="DATOS DE CAMPO"/>
      <sheetName val="CAP_120mm2"/>
      <sheetName val="CENSO93"/>
      <sheetName val="SE_Piura_Oeste"/>
      <sheetName val="SE_Santa_Rosa"/>
      <sheetName val="SE_San_Juan"/>
      <sheetName val="SE_Independencia"/>
      <sheetName val="SE_Ica"/>
      <sheetName val="SE_Chiclayo_Oeste"/>
      <sheetName val="SE_Trujillo_Norte"/>
      <sheetName val="SE_Chimbote1"/>
      <sheetName val="SE_Paramonga_Nueva"/>
      <sheetName val="SE_Chavarria"/>
      <sheetName val="LINEAS"/>
      <sheetName val="Datos de Entrada"/>
      <sheetName val="CAP-120mm2"/>
      <sheetName val="PRESUPUESTO"/>
      <sheetName val="#¡REF"/>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 val="INV"/>
      <sheetName val="AASHTO"/>
      <sheetName val="X.Parametros"/>
      <sheetName val="2.PERFILES"/>
      <sheetName val="SLIDES"/>
      <sheetName val="BD"/>
      <sheetName val="TRAYECTO 1"/>
      <sheetName val="Main"/>
      <sheetName val="CorpTax"/>
      <sheetName val="Input"/>
      <sheetName val="EJEC-MES"/>
      <sheetName val="Seguim-16"/>
      <sheetName val="DATBAND"/>
      <sheetName val="DAT NUC"/>
      <sheetName val="DATOS"/>
      <sheetName val="Nucleos"/>
      <sheetName val="Proc0009m"/>
      <sheetName val="Proc 0009h"/>
      <sheetName val="G_G"/>
      <sheetName val="TRAYECTO_1"/>
      <sheetName val="DAT_NUC"/>
      <sheetName val="Proc_0009h"/>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2"/>
      <sheetName val="Hoja3"/>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PPTO ADMINISTRATIVO 137"/>
      <sheetName val="MANO DE OBRA"/>
      <sheetName val="1.1"/>
      <sheetName val="EQUIPO"/>
      <sheetName val="TUBERIA"/>
      <sheetName val="MATERIALES"/>
      <sheetName val="AIU y Prestaciones"/>
      <sheetName val="ANALISIS SALARIAL"/>
      <sheetName val="Presup Oficial"/>
      <sheetName val="APU OFICIAL"/>
      <sheetName val="Flujo de caja"/>
      <sheetName val="LDAT"/>
      <sheetName val="CORTE 1"/>
      <sheetName val="RESUMEN"/>
      <sheetName val="COOTRANSERVIS"/>
      <sheetName val="COOTRANARE"/>
      <sheetName val="PROYECCION OBRAS POR TERMINAR"/>
      <sheetName val="PPTO%20ADMINISTRATIVO%20137.xls"/>
      <sheetName val="Hoja1"/>
      <sheetName val="G_G1"/>
      <sheetName val="G_G2"/>
      <sheetName val="G_TAL_MEN_UF7_F3"/>
      <sheetName val="N_TAL_MEN_UF7_F3"/>
      <sheetName val="EVA"/>
      <sheetName val="Program"/>
      <sheetName val="Umbral Aceptación"/>
      <sheetName val="SEPTIEMBRE"/>
      <sheetName val="FOR-TECGIN-0331_PAG2"/>
      <sheetName val="CANT OBRA"/>
      <sheetName val="INST"/>
      <sheetName val="AUX"/>
      <sheetName val="MARCO"/>
      <sheetName val="Informe díario"/>
      <sheetName val="Ajuste de Tarifas"/>
      <sheetName val="RECAM"/>
      <sheetName val="VIA"/>
      <sheetName val="MC LOCACION"/>
      <sheetName val="LOCACION"/>
      <sheetName val="PTE 12m-CR"/>
      <sheetName val="PTE 12m"/>
      <sheetName val="PTE 16m"/>
      <sheetName val="INSUMOS IDU"/>
      <sheetName val="PALET DEL 21 FEB AL 5 MARZ"/>
      <sheetName val="FT-01"/>
      <sheetName val="FT-01 (1)-+"/>
      <sheetName val="FT-01 (2)+"/>
      <sheetName val="CONTROL PAGO CoCo"/>
      <sheetName val="CORTE 2"/>
      <sheetName val="Liq.-pend "/>
      <sheetName val="Item"/>
      <sheetName val="General"/>
      <sheetName val="G_G3"/>
      <sheetName val="TRAYECTO_11"/>
      <sheetName val="DAT_NUC1"/>
      <sheetName val="Proc_0009h1"/>
      <sheetName val="Hoja3_(67)"/>
      <sheetName val="Hoja3_(66)"/>
      <sheetName val="Hoja3_(65)"/>
      <sheetName val="Hoja3_(64)"/>
      <sheetName val="Hoja3_(63)"/>
      <sheetName val="Hoja3_(62)"/>
      <sheetName val="Hoja3_(61)"/>
      <sheetName val="Hoja3_(60)"/>
      <sheetName val="Hoja3_(59)"/>
      <sheetName val="Hoja3_(58)"/>
      <sheetName val="Hoja3_(57)"/>
      <sheetName val="Hoja3_(56)"/>
      <sheetName val="Hoja3_(55)"/>
      <sheetName val="Hoja3_(53)"/>
      <sheetName val="Hoja3_(54)"/>
      <sheetName val="Hoja3_(52)"/>
      <sheetName val="Hoja3_(51)"/>
      <sheetName val="Hoja3_(50)"/>
      <sheetName val="Hoja3_(49)"/>
      <sheetName val="Hoja3_(48)"/>
      <sheetName val="Hoja3_(47)"/>
      <sheetName val="Hoja3_(46)"/>
      <sheetName val="Hoja3_(45)"/>
      <sheetName val="Hoja3_(44)"/>
      <sheetName val="Hoja3_(43)"/>
      <sheetName val="Hoja3_(11)"/>
      <sheetName val="Hoja3_(42)"/>
      <sheetName val="Hoja3_(41)"/>
      <sheetName val="Hoja3_(40)"/>
      <sheetName val="Hoja3_(39)"/>
      <sheetName val="Hoja3_(38)"/>
      <sheetName val="Hoja3_(37)"/>
      <sheetName val="Hoja3_(36)"/>
      <sheetName val="Hoja3_(34)"/>
      <sheetName val="Hoja3_(33)"/>
      <sheetName val="Hoja3_(32)"/>
      <sheetName val="Hoja3_(31)"/>
      <sheetName val="Hoja3_(30)"/>
      <sheetName val="Hoja3_(29)"/>
      <sheetName val="Hoja3_(27)"/>
      <sheetName val="Hoja3_(26)"/>
      <sheetName val="Hoja3_(25)"/>
      <sheetName val="Hoja3_(24)"/>
      <sheetName val="Hoja3_(23)"/>
      <sheetName val="Hoja3_(22)"/>
      <sheetName val="Hoja3_(21)"/>
      <sheetName val="Hoja3_(20)"/>
      <sheetName val="Hoja1__(2)"/>
      <sheetName val="Hoja1_"/>
      <sheetName val="Hoja3_(14)"/>
      <sheetName val="Hoja3_(2)"/>
      <sheetName val="Hoja3_(3)"/>
      <sheetName val="Hoja3_(4)"/>
      <sheetName val="Hoja3_(5)"/>
      <sheetName val="Hoja3_(6)"/>
      <sheetName val="Hoja3_(7)"/>
      <sheetName val="Hoja3_(8)"/>
      <sheetName val="Hoja3_(9)"/>
      <sheetName val="Hoja3_(10)"/>
      <sheetName val="Hoja3_(12)"/>
      <sheetName val="Hoja3_(13)"/>
      <sheetName val="Hoja3_(15)"/>
      <sheetName val="Hoja3_(16)"/>
      <sheetName val="Hoja3_(17)"/>
      <sheetName val="Hoja3_(18)"/>
      <sheetName val="Hoja3_(19)"/>
      <sheetName val="Hoja3_(28)"/>
      <sheetName val="Hoja3_(35)"/>
      <sheetName val="PPTO_ADMINISTRATIVO_137"/>
      <sheetName val="MANO_DE_OBRA"/>
      <sheetName val="1_1"/>
      <sheetName val="AIU_y_Prestaciones"/>
      <sheetName val="ANALISIS_SALARIAL"/>
      <sheetName val="Presup_Oficial"/>
      <sheetName val="APU_OFICIAL"/>
      <sheetName val="Flujo_de_caja"/>
      <sheetName val="CORTE_1"/>
      <sheetName val="PROYECCION_OBRAS_POR_TERMINAR"/>
      <sheetName val="PPTO%20ADMINISTRATIVO%20137_xls"/>
      <sheetName val="Umbral_Aceptación"/>
      <sheetName val="X_Parametros"/>
      <sheetName val="2_PERFILES"/>
      <sheetName val="Consumos (LS)"/>
      <sheetName val="Elementos"/>
      <sheetName val="diseñosx div.conc"/>
      <sheetName val="pref"/>
      <sheetName val="pe 2019"/>
      <sheetName val="TRAZB.CTO (TE-may-19)"/>
      <sheetName val="ps-2019"/>
      <sheetName val="diseños.TS"/>
      <sheetName val="Hoja8"/>
      <sheetName val="TRAZ. CTO (TS may-19)"/>
      <sheetName val="TRAZAB. CTO (T.E a abr-19)"/>
      <sheetName val="TRAZAB. CTO (T.S a abril-19)"/>
      <sheetName val="Hoja7"/>
      <sheetName val="T.E-2018"/>
      <sheetName val="T.S-2018"/>
      <sheetName val="Hoja6"/>
      <sheetName val="RESUMEN "/>
      <sheetName val="Hoja5"/>
      <sheetName val="RECIBO DE SALIDA ALMACEN"/>
      <sheetName val="EL TIEMPO DEL CARGUE"/>
      <sheetName val="MATERIALES CONCRETO"/>
      <sheetName val="Hoja4"/>
      <sheetName val="cc- dia"/>
      <sheetName val="mezcla asf-Datos"/>
      <sheetName val="CONSILIACION CONCRETO"/>
      <sheetName val="Entrada mat"/>
      <sheetName val="PEAJES"/>
      <sheetName val="Materiales contaminado despacha"/>
      <sheetName val="TIEMPO DE LA MIXER MECO"/>
      <sheetName val="FORMALETA METALICAS"/>
      <sheetName val="BATERÍAS CLIENTE"/>
      <sheetName val="CORTE 1- Inst Electricas.."/>
      <sheetName val="ADD 4-01"/>
      <sheetName val="ADD 4-02"/>
      <sheetName val="ADD 4-03"/>
      <sheetName val="ADD 4-04"/>
      <sheetName val="ADD 4-05"/>
      <sheetName val="ADD 4-06"/>
      <sheetName val="ADD 4-07"/>
      <sheetName val="ADD 4-08"/>
      <sheetName val="ADD 4-09"/>
      <sheetName val="ADD 4-10"/>
      <sheetName val="ADD 4-11"/>
      <sheetName val="ADD 4-12"/>
      <sheetName val="ADD 4-13"/>
      <sheetName val="ADD 4-14"/>
      <sheetName val="ADD 4-15"/>
      <sheetName val="ADD 4-16"/>
      <sheetName val="ADD 4-17"/>
      <sheetName val="G_G4"/>
      <sheetName val="TRAYECTO_12"/>
      <sheetName val="DAT_NUC2"/>
      <sheetName val="Proc_0009h2"/>
      <sheetName val="Hoja3_(67)1"/>
      <sheetName val="Hoja3_(66)1"/>
      <sheetName val="Hoja3_(65)1"/>
      <sheetName val="Hoja3_(64)1"/>
      <sheetName val="Hoja3_(63)1"/>
      <sheetName val="Hoja3_(62)1"/>
      <sheetName val="Hoja3_(61)1"/>
      <sheetName val="Hoja3_(60)1"/>
      <sheetName val="Hoja3_(59)1"/>
      <sheetName val="Hoja3_(58)1"/>
      <sheetName val="Hoja3_(57)1"/>
      <sheetName val="Hoja3_(56)1"/>
      <sheetName val="Hoja3_(55)1"/>
      <sheetName val="Hoja3_(53)1"/>
      <sheetName val="Hoja3_(54)1"/>
      <sheetName val="Hoja3_(52)1"/>
      <sheetName val="Hoja3_(51)1"/>
      <sheetName val="Hoja3_(50)1"/>
      <sheetName val="Hoja3_(49)1"/>
      <sheetName val="Hoja3_(48)1"/>
      <sheetName val="Hoja3_(47)1"/>
      <sheetName val="Hoja3_(46)1"/>
      <sheetName val="Hoja3_(45)1"/>
      <sheetName val="Hoja3_(44)1"/>
      <sheetName val="Hoja3_(43)1"/>
      <sheetName val="Hoja3_(11)1"/>
      <sheetName val="Hoja3_(42)1"/>
      <sheetName val="Hoja3_(41)1"/>
      <sheetName val="Hoja3_(40)1"/>
      <sheetName val="Hoja3_(39)1"/>
      <sheetName val="Hoja3_(38)1"/>
      <sheetName val="Hoja3_(37)1"/>
      <sheetName val="Hoja3_(36)1"/>
      <sheetName val="Hoja3_(34)1"/>
      <sheetName val="Hoja3_(33)1"/>
      <sheetName val="Hoja3_(32)1"/>
      <sheetName val="Hoja3_(31)1"/>
      <sheetName val="Hoja3_(30)1"/>
      <sheetName val="Hoja3_(29)1"/>
      <sheetName val="Hoja3_(27)1"/>
      <sheetName val="Hoja3_(26)1"/>
      <sheetName val="Hoja3_(25)1"/>
      <sheetName val="Hoja3_(24)1"/>
      <sheetName val="Hoja3_(23)1"/>
      <sheetName val="Hoja3_(22)1"/>
      <sheetName val="Hoja3_(21)1"/>
      <sheetName val="Hoja3_(20)1"/>
      <sheetName val="Hoja1__(2)1"/>
      <sheetName val="Hoja1_1"/>
      <sheetName val="Hoja3_(14)1"/>
      <sheetName val="Hoja3_(2)1"/>
      <sheetName val="Hoja3_(3)1"/>
      <sheetName val="Hoja3_(4)1"/>
      <sheetName val="Hoja3_(5)1"/>
      <sheetName val="Hoja3_(6)1"/>
      <sheetName val="Hoja3_(7)1"/>
      <sheetName val="Hoja3_(8)1"/>
      <sheetName val="Hoja3_(9)1"/>
      <sheetName val="Hoja3_(10)1"/>
      <sheetName val="Hoja3_(12)1"/>
      <sheetName val="Hoja3_(13)1"/>
      <sheetName val="Hoja3_(15)1"/>
      <sheetName val="Hoja3_(16)1"/>
      <sheetName val="Hoja3_(17)1"/>
      <sheetName val="Hoja3_(18)1"/>
      <sheetName val="Hoja3_(19)1"/>
      <sheetName val="Hoja3_(28)1"/>
      <sheetName val="Hoja3_(35)1"/>
      <sheetName val="PPTO_ADMINISTRATIVO_1371"/>
      <sheetName val="MANO_DE_OBRA1"/>
      <sheetName val="1_11"/>
      <sheetName val="AIU_y_Prestaciones1"/>
      <sheetName val="ANALISIS_SALARIAL1"/>
      <sheetName val="Presup_Oficial1"/>
      <sheetName val="APU_OFICIAL1"/>
      <sheetName val="Flujo_de_caja1"/>
      <sheetName val="CORTE_11"/>
      <sheetName val="PROYECCION_OBRAS_POR_TERMINAR1"/>
      <sheetName val="PPTO%20ADMINISTRATIVO%20137_xl1"/>
      <sheetName val="Umbral_Aceptación1"/>
      <sheetName val="X_Parametros1"/>
      <sheetName val="2_PERFILES1"/>
      <sheetName val="Consumos_(LS)"/>
      <sheetName val="diseñosx_div_conc"/>
      <sheetName val="pe_2019"/>
      <sheetName val="TRAZB_CTO_(TE-may-19)"/>
      <sheetName val="diseños_TS"/>
      <sheetName val="TRAZ__CTO_(TS_may-19)"/>
      <sheetName val="TRAZAB__CTO_(T_E_a_abr-19)"/>
      <sheetName val="TRAZAB__CTO_(T_S_a_abril-19)"/>
      <sheetName val="T_E-2018"/>
      <sheetName val="T_S-2018"/>
      <sheetName val="RESUMEN_"/>
      <sheetName val="RECIBO_DE_SALIDA_ALMACEN"/>
      <sheetName val="EL_TIEMPO_DEL_CARGUE"/>
      <sheetName val="MATERIALES_CONCRETO"/>
      <sheetName val="cc-_dia"/>
      <sheetName val="mezcla_asf-Datos"/>
      <sheetName val="CONSILIACION_CONCRETO"/>
      <sheetName val="Entrada_mat"/>
      <sheetName val="Materiales_contaminado_despacha"/>
      <sheetName val="TIEMPO_DE_LA_MIXER_MECO"/>
      <sheetName val="FORMALETA_METALICAS"/>
      <sheetName val="dv_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sheetData sheetId="119"/>
      <sheetData sheetId="120"/>
      <sheetData sheetId="121" refreshError="1"/>
      <sheetData sheetId="122" refreshError="1"/>
      <sheetData sheetId="123" refreshError="1"/>
      <sheetData sheetId="124"/>
      <sheetData sheetId="125"/>
      <sheetData sheetId="126" refreshError="1"/>
      <sheetData sheetId="127" refreshError="1"/>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sheetData sheetId="142"/>
      <sheetData sheetId="143"/>
      <sheetData sheetId="144"/>
      <sheetData sheetId="145"/>
      <sheetData sheetId="146"/>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ones"/>
      <sheetName val="EVAL"/>
      <sheetName val="social"/>
      <sheetName val="RESUMEN RO"/>
      <sheetName val="ANALISIS VENTAS"/>
      <sheetName val="2 TUCARI"/>
      <sheetName val="8  VOTORANTIN 501"/>
      <sheetName val="CALENDARIO"/>
      <sheetName val="Base"/>
      <sheetName val="ENTR_F"/>
      <sheetName val="Identificación Cargas _Anexo 4_"/>
      <sheetName val="3_1"/>
      <sheetName val="DATOS DE CAMPO"/>
      <sheetName val="STRUCT"/>
      <sheetName val="#¡REF"/>
      <sheetName val="Fundacion"/>
      <sheetName val="CANT.UNITARIAS"/>
      <sheetName val="CuadroIyII"/>
      <sheetName val="Presupuesto"/>
      <sheetName val="Hoja1"/>
      <sheetName val="Consun Energ_ _Anexo_5_2_5_"/>
      <sheetName val="Costos Alt2"/>
      <sheetName val="CIVIL"/>
      <sheetName val="AnexoVI"/>
      <sheetName val="cantidades"/>
      <sheetName val="A"/>
      <sheetName val="DATOS"/>
      <sheetName val="REV3"/>
      <sheetName val="FlujoTJ"/>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 val="Lista_Eq"/>
      <sheetName val="Frentes"/>
      <sheetName val="Activ"/>
      <sheetName val="Act."/>
      <sheetName val="PUC"/>
      <sheetName val="Proveedores"/>
      <sheetName val="SRN-005"/>
      <sheetName val="PRESUPUESTO LICITACIÓN SRN 001"/>
      <sheetName val="Precios."/>
      <sheetName val="EQUIPOS"/>
      <sheetName val="M.O."/>
      <sheetName val="MATERIALES"/>
      <sheetName val="Listado"/>
      <sheetName val="Facturacion M&amp;E Marzo"/>
      <sheetName val="Disponibilidad"/>
      <sheetName val="Utilizacion"/>
      <sheetName val="DISTRITOS"/>
      <sheetName val="Anexo 1"/>
      <sheetName val="Anexo 2"/>
      <sheetName val="Anexo 3"/>
      <sheetName val="Anexo 4"/>
      <sheetName val="Lista"/>
      <sheetName val="Hoja6"/>
      <sheetName val="Lineas"/>
      <sheetName val="Act_"/>
      <sheetName val="PRESUPUESTO_LICITACIÓN_SRN_001"/>
      <sheetName val="Facturacion_M&amp;E_Marzo"/>
      <sheetName val="Anexo_1"/>
      <sheetName val="Anexo_2"/>
      <sheetName val="Anexo_3"/>
      <sheetName val="Anexo_4"/>
      <sheetName val="Resumen_Alternativas"/>
      <sheetName val="RESUMEN MES MARZO"/>
      <sheetName val="DATBAND"/>
      <sheetName val="56- MÉNSULA (1)"/>
      <sheetName val="56-CUNETAS T1 (1)"/>
      <sheetName val="56. CAJA K105+570 (2)"/>
      <sheetName val="56. CAJA K105+841 (2)"/>
      <sheetName val="41"/>
      <sheetName val="42"/>
      <sheetName val="Precios_"/>
      <sheetName val="Act_2"/>
      <sheetName val="PRESUPUESTO_LICITACIÓN_SRN_0012"/>
      <sheetName val="Facturacion_M&amp;E_Marzo2"/>
      <sheetName val="Anexo_12"/>
      <sheetName val="Anexo_22"/>
      <sheetName val="Anexo_32"/>
      <sheetName val="Anexo_42"/>
      <sheetName val="Precios_2"/>
      <sheetName val="M_O_"/>
      <sheetName val="RESUMEN_MES_MARZO"/>
      <sheetName val="Act_1"/>
      <sheetName val="PRESUPUESTO_LICITACIÓN_SRN_0011"/>
      <sheetName val="Facturacion_M&amp;E_Marzo1"/>
      <sheetName val="Anexo_11"/>
      <sheetName val="Anexo_21"/>
      <sheetName val="Anexo_31"/>
      <sheetName val="Anexo_41"/>
      <sheetName val="Precios_1"/>
      <sheetName val="Hoja3 (67)"/>
      <sheetName val="Hoja3 (66)"/>
      <sheetName val="Hoja3 (65)"/>
      <sheetName val="Hoja3 (64)"/>
      <sheetName val="CORREO2"/>
      <sheetName val="Hoja3 (63)"/>
      <sheetName val="Hoja3 (62)"/>
      <sheetName val="CORREO1"/>
      <sheetName val="Hoja3 (61)"/>
      <sheetName val="Hoja3 (60)"/>
      <sheetName val="Hoja3 (59)"/>
      <sheetName val="Hoja3 (58)"/>
      <sheetName val="Hoja3 (57)"/>
      <sheetName val="Hoja3 (56)"/>
      <sheetName val="Hoja3 (55)"/>
      <sheetName val="Hoja3 (53)"/>
      <sheetName val="Hoja3 (54)"/>
      <sheetName val="Hoja3 (52)"/>
      <sheetName val="Hoja3 (51)"/>
      <sheetName val="Hoja3 (50)"/>
      <sheetName val="Hoja3 (49)"/>
      <sheetName val="Hoja3 (48)"/>
      <sheetName val="Hoja3 (47)"/>
      <sheetName val="Hoja3 (46)"/>
      <sheetName val="Hoja3 (45)"/>
      <sheetName val="Hoja3 (44)"/>
      <sheetName val="Hoja3 (43)"/>
      <sheetName val="Hoja3 (11)"/>
      <sheetName val="Hoja3 (42)"/>
      <sheetName val="Hoja3 (41)"/>
      <sheetName val="Hoja3 (40)"/>
      <sheetName val="Hoja3 (39)"/>
      <sheetName val="Hoja3 (38)"/>
      <sheetName val="Hoja3 (37)"/>
      <sheetName val="Hoja3 (36)"/>
      <sheetName val="Hoja3 (34)"/>
      <sheetName val="Hoja3 (33)"/>
      <sheetName val="Hoja3 (32)"/>
      <sheetName val="Hoja3 (31)"/>
      <sheetName val="Hoja3 (30)"/>
      <sheetName val="Hoja3 (29)"/>
      <sheetName val="Hoja3 (27)"/>
      <sheetName val="Hoja3 (26)"/>
      <sheetName val="Hoja3 (25)"/>
      <sheetName val="Hoja3 (24)"/>
      <sheetName val="Hoja3 (23)"/>
      <sheetName val="Hoja3 (22)"/>
      <sheetName val="Hoja3 (21)"/>
      <sheetName val="Hoja3 (20)"/>
      <sheetName val="Hoja1  (2)"/>
      <sheetName val="Hoja1 "/>
      <sheetName val="Hoja2"/>
      <sheetName val="Hoja3"/>
      <sheetName val="Hoja3 (14)"/>
      <sheetName val="Hoja3 (2)"/>
      <sheetName val="Hoja3 (3)"/>
      <sheetName val="Hoja3 (4)"/>
      <sheetName val="Hoja3 (5)"/>
      <sheetName val="Hoja3 (6)"/>
      <sheetName val="Hoja3 (7)"/>
      <sheetName val="Hoja3 (8)"/>
      <sheetName val="Hoja3 (9)"/>
      <sheetName val="Hoja3 (10)"/>
      <sheetName val="Hoja3 (12)"/>
      <sheetName val="Hoja3 (13)"/>
      <sheetName val="Hoja3 (15)"/>
      <sheetName val="Hoja3 (16)"/>
      <sheetName val="Hoja3 (17)"/>
      <sheetName val="Hoja3 (18)"/>
      <sheetName val="Hoja3 (19)"/>
      <sheetName val="Hoja3 (28)"/>
      <sheetName val="Hoja3 (35)"/>
      <sheetName val="LIST"/>
      <sheetName val="Peaje"/>
      <sheetName val="formato"/>
      <sheetName val="CALCULO DE CAMISAS"/>
      <sheetName val="Dosificaciones y lista"/>
      <sheetName val="Listas"/>
      <sheetName val="PA"/>
      <sheetName val="Mensual"/>
      <sheetName val="Act_3"/>
      <sheetName val="PRESUPUESTO_LICITACIÓN_SRN_0013"/>
      <sheetName val="Facturacion_M&amp;E_Marzo3"/>
      <sheetName val="Anexo_13"/>
      <sheetName val="Anexo_23"/>
      <sheetName val="Anexo_33"/>
      <sheetName val="Anexo_43"/>
      <sheetName val="Precios_3"/>
      <sheetName val="M_O_1"/>
      <sheetName val="RESUMEN_MES_MARZO1"/>
      <sheetName val="G_TAL_MEN_UF7_F3"/>
      <sheetName val="N_TAL_MEN_UF7_F3"/>
      <sheetName val="RESUMEN"/>
      <sheetName val="PU1CD"/>
      <sheetName val="PU1CI"/>
      <sheetName val="PU2CD"/>
      <sheetName val="PU2CI"/>
      <sheetName val="datos entrada"/>
      <sheetName val="PU3CD"/>
      <sheetName val="PU3CI"/>
      <sheetName val="PU4CD"/>
      <sheetName val="PU4CI"/>
      <sheetName val="PU6CD"/>
      <sheetName val="PU6CI"/>
      <sheetName val="PU7CD"/>
      <sheetName val="PU7CI"/>
      <sheetName val="PU8"/>
      <sheetName val="PU8A CD"/>
      <sheetName val="PU9 CD"/>
      <sheetName val="PU9 CI"/>
      <sheetName val="PU10CD"/>
      <sheetName val="PU10CI"/>
      <sheetName val="PU10ACD"/>
      <sheetName val="PU10ACI"/>
      <sheetName val="PU11A CD"/>
      <sheetName val="PU11CD"/>
      <sheetName val="PU11CI"/>
      <sheetName val="PU12CD"/>
      <sheetName val="PU12CI"/>
      <sheetName val="PU13CD"/>
      <sheetName val="PU13CI"/>
      <sheetName val="PU14"/>
      <sheetName val="PU14A CD"/>
      <sheetName val="PU14A CI"/>
      <sheetName val="PU15CI"/>
      <sheetName val="PU15CD"/>
      <sheetName val="PU16CD "/>
      <sheetName val="PU16CI "/>
      <sheetName val="PU17CI"/>
      <sheetName val="PU17CD"/>
      <sheetName val="PU18CI"/>
      <sheetName val="PU18CD"/>
      <sheetName val="PU19CI"/>
      <sheetName val="PU19CD"/>
      <sheetName val="PU19 A"/>
      <sheetName val="PU21 A CD"/>
      <sheetName val="PU22 CD"/>
      <sheetName val="PU22 CI"/>
      <sheetName val="PU23 CD "/>
      <sheetName val="PU23 CI"/>
      <sheetName val="PU24"/>
      <sheetName val="PU25CD"/>
      <sheetName val="PU25CI"/>
      <sheetName val="PU8ACI_CD"/>
      <sheetName val="PU9CI_CD"/>
      <sheetName val="PU13CI_CD"/>
      <sheetName val="PU14ACI_CD"/>
      <sheetName val="PU19CI_CD"/>
      <sheetName val="PU19A"/>
      <sheetName val="PU20CI_CD"/>
      <sheetName val="PU21"/>
      <sheetName val="PU21ACI_CD"/>
      <sheetName val="PU22CI_CD"/>
      <sheetName val="0.Bases"/>
      <sheetName val="IPC"/>
      <sheetName val="Espf"/>
      <sheetName val="CTAS-CECOS"/>
      <sheetName val="Esquema CECOS "/>
      <sheetName val="Ppto"/>
      <sheetName val="BD-Costo"/>
      <sheetName val="BDJuridicoPpto2020"/>
      <sheetName val="Jurídico"/>
      <sheetName val="BDPredialPpto2020"/>
      <sheetName val="Predial"/>
      <sheetName val="BDCalidadPpto2020"/>
      <sheetName val="Calidad"/>
      <sheetName val="BDSocialPpto2020"/>
      <sheetName val="Social"/>
      <sheetName val="BD-SST-Ppto2020"/>
      <sheetName val="SST"/>
      <sheetName val="BD-PMT-Ppto2020"/>
      <sheetName val="PMT"/>
      <sheetName val="BDAmbientalPpto2020"/>
      <sheetName val="Ambiental"/>
      <sheetName val="BDDirecciónPpto2020"/>
      <sheetName val="Dirección"/>
      <sheetName val="BDAdministraciónPpto2020"/>
      <sheetName val="Administración"/>
      <sheetName val="BDRedes2020"/>
      <sheetName val="Redes"/>
      <sheetName val="Consolidado"/>
      <sheetName val="Seg."/>
      <sheetName val="Consolidado_F"/>
      <sheetName val="PONTONES"/>
      <sheetName val="VOLADIZOS Y VIGAS"/>
      <sheetName val="SOPORTE PONTONES"/>
      <sheetName val="VIA VEREDAL ACTA TOCCI"/>
      <sheetName val="POR ADMINISTRACION"/>
      <sheetName val="ACTIVIDAD DE DESMONTE"/>
      <sheetName val="DISTANCIA LAGOS-RIOGRANDE"/>
      <sheetName val="DISTANCIA MINCIVIL"/>
      <sheetName val="TRASLADO DE CERCHAS METALICAS"/>
      <sheetName val="EXC-32-70"/>
      <sheetName val="ENR-32-70 "/>
      <sheetName val="SUB-BSE-32-70 "/>
      <sheetName val="EXC-115-160"/>
      <sheetName val="ENR-115-160"/>
      <sheetName val="SB-BASE-115-160"/>
      <sheetName val="EXC-185-215"/>
      <sheetName val="ENR-185-215"/>
      <sheetName val="SUB-BASE-185-215 "/>
      <sheetName val="RESUMEN_MES_MARZO2"/>
      <sheetName val="Act_10"/>
      <sheetName val="PRESUPUESTO_LICITACIÓN_SRN_0010"/>
      <sheetName val="Facturacion_M&amp;E_Marzo10"/>
      <sheetName val="Anexo_110"/>
      <sheetName val="Anexo_210"/>
      <sheetName val="Anexo_310"/>
      <sheetName val="Anexo_410"/>
      <sheetName val="M_O_5"/>
      <sheetName val="RESUMEN_MES_MARZO10"/>
      <sheetName val="Precios_5"/>
      <sheetName val="56-_MÉNSULA_(1)5"/>
      <sheetName val="56-CUNETAS_T1_(1)5"/>
      <sheetName val="56__CAJA_K105+570_(2)5"/>
      <sheetName val="56__CAJA_K105+841_(2)5"/>
      <sheetName val="datos_entrada1"/>
      <sheetName val="PU8A_CD1"/>
      <sheetName val="PU9_CD1"/>
      <sheetName val="PU9_CI1"/>
      <sheetName val="PU11A_CD1"/>
      <sheetName val="PU14A_CD1"/>
      <sheetName val="PU14A_CI1"/>
      <sheetName val="PU16CD_1"/>
      <sheetName val="PU16CI_1"/>
      <sheetName val="PU19_A1"/>
      <sheetName val="PU21_A_CD1"/>
      <sheetName val="PU22_CD1"/>
      <sheetName val="PU22_CI1"/>
      <sheetName val="PU23_CD_1"/>
      <sheetName val="PU23_CI1"/>
      <sheetName val="0_Bases1"/>
      <sheetName val="Esquema_CECOS_1"/>
      <sheetName val="Seg_1"/>
      <sheetName val="VOLADIZOS_Y_VIGAS1"/>
      <sheetName val="SOPORTE_PONTONES1"/>
      <sheetName val="CALCULO_DE_CAMISAS1"/>
      <sheetName val="Dosificaciones_y_lista1"/>
      <sheetName val="56-_MÉNSULA_(1)"/>
      <sheetName val="56-CUNETAS_T1_(1)"/>
      <sheetName val="56__CAJA_K105+570_(2)"/>
      <sheetName val="56__CAJA_K105+841_(2)"/>
      <sheetName val="datos_entrada"/>
      <sheetName val="PU8A_CD"/>
      <sheetName val="PU9_CD"/>
      <sheetName val="PU9_CI"/>
      <sheetName val="PU11A_CD"/>
      <sheetName val="PU14A_CD"/>
      <sheetName val="PU14A_CI"/>
      <sheetName val="PU16CD_"/>
      <sheetName val="PU16CI_"/>
      <sheetName val="PU19_A"/>
      <sheetName val="PU21_A_CD"/>
      <sheetName val="PU22_CD"/>
      <sheetName val="PU22_CI"/>
      <sheetName val="PU23_CD_"/>
      <sheetName val="PU23_CI"/>
      <sheetName val="0_Bases"/>
      <sheetName val="Esquema_CECOS_"/>
      <sheetName val="Seg_"/>
      <sheetName val="VOLADIZOS_Y_VIGAS"/>
      <sheetName val="SOPORTE_PONTONES"/>
      <sheetName val="CALCULO_DE_CAMISAS"/>
      <sheetName val="Dosificaciones_y_lista"/>
      <sheetName val="RESUMEN_MES_MARZO3"/>
      <sheetName val="Act_4"/>
      <sheetName val="PRESUPUESTO_LICITACIÓN_SRN_0014"/>
      <sheetName val="Facturacion_M&amp;E_Marzo4"/>
      <sheetName val="RESUMEN_MES_MARZO4"/>
      <sheetName val="Anexo_14"/>
      <sheetName val="Anexo_24"/>
      <sheetName val="Anexo_34"/>
      <sheetName val="Anexo_44"/>
      <sheetName val="Act_5"/>
      <sheetName val="PRESUPUESTO_LICITACIÓN_SRN_0015"/>
      <sheetName val="Facturacion_M&amp;E_Marzo5"/>
      <sheetName val="RESUMEN_MES_MARZO5"/>
      <sheetName val="Anexo_15"/>
      <sheetName val="Anexo_25"/>
      <sheetName val="Anexo_35"/>
      <sheetName val="Anexo_45"/>
      <sheetName val="Act_6"/>
      <sheetName val="PRESUPUESTO_LICITACIÓN_SRN_0016"/>
      <sheetName val="Facturacion_M&amp;E_Marzo6"/>
      <sheetName val="RESUMEN_MES_MARZO6"/>
      <sheetName val="Anexo_16"/>
      <sheetName val="Anexo_26"/>
      <sheetName val="Anexo_36"/>
      <sheetName val="Anexo_46"/>
      <sheetName val="56-_MÉNSULA_(1)1"/>
      <sheetName val="56-CUNETAS_T1_(1)1"/>
      <sheetName val="56__CAJA_K105+570_(2)1"/>
      <sheetName val="56__CAJA_K105+841_(2)1"/>
      <sheetName val="Act_8"/>
      <sheetName val="PRESUPUESTO_LICITACIÓN_SRN_0018"/>
      <sheetName val="Facturacion_M&amp;E_Marzo8"/>
      <sheetName val="RESUMEN_MES_MARZO8"/>
      <sheetName val="Anexo_18"/>
      <sheetName val="Anexo_28"/>
      <sheetName val="Anexo_38"/>
      <sheetName val="Anexo_48"/>
      <sheetName val="M_O_3"/>
      <sheetName val="56-_MÉNSULA_(1)3"/>
      <sheetName val="56-CUNETAS_T1_(1)3"/>
      <sheetName val="56__CAJA_K105+570_(2)3"/>
      <sheetName val="56__CAJA_K105+841_(2)3"/>
      <sheetName val="Act_7"/>
      <sheetName val="PRESUPUESTO_LICITACIÓN_SRN_0017"/>
      <sheetName val="Facturacion_M&amp;E_Marzo7"/>
      <sheetName val="RESUMEN_MES_MARZO7"/>
      <sheetName val="Anexo_17"/>
      <sheetName val="Anexo_27"/>
      <sheetName val="Anexo_37"/>
      <sheetName val="Anexo_47"/>
      <sheetName val="M_O_2"/>
      <sheetName val="56-_MÉNSULA_(1)2"/>
      <sheetName val="56-CUNETAS_T1_(1)2"/>
      <sheetName val="56__CAJA_K105+570_(2)2"/>
      <sheetName val="56__CAJA_K105+841_(2)2"/>
      <sheetName val="Act_9"/>
      <sheetName val="PRESUPUESTO_LICITACIÓN_SRN_0019"/>
      <sheetName val="Facturacion_M&amp;E_Marzo9"/>
      <sheetName val="RESUMEN_MES_MARZO9"/>
      <sheetName val="Anexo_19"/>
      <sheetName val="Anexo_29"/>
      <sheetName val="Anexo_39"/>
      <sheetName val="Anexo_49"/>
      <sheetName val="M_O_4"/>
      <sheetName val="Precios_4"/>
      <sheetName val="56-_MÉNSULA_(1)4"/>
      <sheetName val="56-CUNETAS_T1_(1)4"/>
      <sheetName val="56__CAJA_K105+570_(2)4"/>
      <sheetName val="56__CAJA_K105+841_(2)4"/>
      <sheetName val="TRAZABILIDAD"/>
      <sheetName val="ENTRADAS"/>
      <sheetName val="INFORME SEMANAL"/>
      <sheetName val="SALIDAS"/>
      <sheetName val="SEGUIMIENTO"/>
      <sheetName val="DISEÑO 20-04-19"/>
      <sheetName val="PROGRAMACIÓN"/>
      <sheetName val="DISEÑOS"/>
      <sheetName val="CALCULOS DE SILO"/>
      <sheetName val="GRANEL PE"/>
      <sheetName val="Hoja1"/>
      <sheetName val="STOCK ABRIL"/>
      <sheetName val="Consumos (LS)"/>
      <sheetName val="Elementos"/>
      <sheetName val="diseñosx div.conc"/>
      <sheetName val="pref"/>
      <sheetName val="pe 2019"/>
      <sheetName val="TRAZB.CTO (TE-may-19)"/>
      <sheetName val="ps-2019"/>
      <sheetName val="diseños.TS"/>
      <sheetName val="Hoja8"/>
      <sheetName val="TRAZ. CTO (TS may-19)"/>
      <sheetName val="TRAZAB. CTO (T.E a abr-19)"/>
      <sheetName val="TRAZAB. CTO (T.S a abril-19)"/>
      <sheetName val="Hoja7"/>
      <sheetName val="T.E-2018"/>
      <sheetName val="T.S-2018"/>
      <sheetName val="RESUMEN "/>
      <sheetName val="Hoja5"/>
      <sheetName val="RECIBO DE SALIDA ALMACEN"/>
      <sheetName val="EL TIEMPO DEL CARGUE"/>
      <sheetName val="MATERIALES CONCRETO"/>
      <sheetName val="Hoja4"/>
      <sheetName val="cc- dia"/>
      <sheetName val="mezcla asf-Datos"/>
      <sheetName val="CONSILIACION CONCRETO"/>
      <sheetName val="Entrada mat"/>
      <sheetName val="PEAJES"/>
      <sheetName val="Materiales contaminado despacha"/>
      <sheetName val="TIEMPO DE LA MIXER MECO"/>
      <sheetName val="FORMALETA METALICAS"/>
      <sheetName val="AGRAGADO 3-4 mix-entrad (2)"/>
      <sheetName val="graf (3-4)"/>
      <sheetName val="AGRAGADO 1-2 mix-entrad"/>
      <sheetName val="graf (1-2)"/>
      <sheetName val="Agregado-ind-Entrad"/>
      <sheetName val="TD"/>
      <sheetName val="Detalle X gasto"/>
      <sheetName val="detalle X gcia"/>
      <sheetName val="EJEC. ENE-AGO"/>
      <sheetName val="TOTAL 2020 X GASTO"/>
      <sheetName val="P&amp;G 2020"/>
      <sheetName val="TOTAL 2020"/>
      <sheetName val="DET GASTOS VIAJE"/>
      <sheetName val="COSTOS VEH"/>
      <sheetName val="ALQ. VEHÍCULO HOY"/>
      <sheetName val="DEP 2019"/>
      <sheetName val="DEP 2020"/>
      <sheetName val="AMORT 2020"/>
      <sheetName val="P&amp;G X GERENCIAS"/>
      <sheetName val="CONTRACTUAL"/>
      <sheetName val="SGI"/>
      <sheetName val="FINANCIERA"/>
      <sheetName val="GENERAL"/>
      <sheetName val="JURÍDICA"/>
      <sheetName val="O&amp;M"/>
      <sheetName val="TÉCNICA"/>
      <sheetName val="OF. CUMPLIM"/>
      <sheetName val="PÓLIZAS"/>
      <sheetName val="FINANCIACIÓN"/>
      <sheetName val="IMPUESTOS"/>
      <sheetName val="AMORT 2019"/>
      <sheetName val="Ingresos"/>
      <sheetName val="EQALT"/>
      <sheetName val="ac2-ag96"/>
      <sheetName val="SOPORTE ALC PLUVIAL"/>
      <sheetName val="DATOS"/>
      <sheetName val="SOPORTE "/>
      <sheetName val="Quadro-Orç. Resumo"/>
      <sheetName val="ESTRUCTURA"/>
      <sheetName val="ARQUITECTONICO PEAJE"/>
      <sheetName val="HE"/>
      <sheetName val="Localizaciones"/>
      <sheetName val="Res-Accide-10"/>
      <sheetName val="ITEMS"/>
      <sheetName val="CONT_ADI"/>
      <sheetName val="Insumos"/>
      <sheetName val="A.P.U."/>
      <sheetName val="CONS"/>
      <sheetName val="31"/>
      <sheetName val="DAT NUC"/>
      <sheetName val="Nucleos"/>
      <sheetName val="Proc0009m"/>
      <sheetName val="Proc 0009h"/>
      <sheetName val="AiuBPMarco98"/>
      <sheetName val="Resultados"/>
      <sheetName val="inst"/>
      <sheetName val="Planilla"/>
      <sheetName val="PRESUPUESTO"/>
      <sheetName val="SABANA"/>
      <sheetName val="1.01"/>
      <sheetName val="1.1"/>
      <sheetName val="2.1"/>
      <sheetName val="2.02"/>
      <sheetName val="2.4"/>
      <sheetName val="2.5"/>
      <sheetName val="NP 2.04"/>
      <sheetName val="3.01"/>
      <sheetName val="3,3"/>
      <sheetName val="3.03"/>
      <sheetName val="NP 3.04"/>
      <sheetName val="4.01"/>
      <sheetName val="4.02"/>
      <sheetName val="5.01"/>
      <sheetName val="5.02"/>
      <sheetName val="5.03"/>
      <sheetName val="5.04"/>
      <sheetName val="5.05"/>
      <sheetName val="5,06"/>
      <sheetName val="5,07"/>
      <sheetName val="5.08"/>
      <sheetName val="5.09"/>
      <sheetName val="5.10"/>
      <sheetName val="NP 5.11"/>
      <sheetName val="NP 5.12"/>
      <sheetName val="NP 5.13"/>
      <sheetName val="NP 5.14"/>
      <sheetName val="NP 5,15"/>
      <sheetName val="NP 5.16"/>
      <sheetName val="NP 5.17"/>
      <sheetName val="NP 5.18"/>
      <sheetName val="NP 5.19"/>
      <sheetName val="NP 5.20"/>
      <sheetName val="NP 5.21"/>
      <sheetName val="6.01"/>
      <sheetName val="6.02"/>
      <sheetName val="6.03"/>
      <sheetName val="6.04"/>
      <sheetName val="6.05"/>
      <sheetName val="6.06"/>
      <sheetName val="6.07"/>
      <sheetName val="6.08"/>
      <sheetName val="NP 1.03"/>
      <sheetName val="NP 4.03"/>
      <sheetName val="1.02"/>
      <sheetName val="2.01"/>
      <sheetName val="2.03"/>
      <sheetName val="3.02"/>
      <sheetName val="Datos Graficas"/>
      <sheetName val="sap"/>
      <sheetName val="M.O"/>
    </sheetNames>
    <sheetDataSet>
      <sheetData sheetId="0" refreshError="1">
        <row r="5">
          <cell r="E5">
            <v>1</v>
          </cell>
        </row>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3">
          <cell r="B3">
            <v>3</v>
          </cell>
        </row>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3">
          <cell r="B3">
            <v>3</v>
          </cell>
        </row>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0">
          <cell r="M10">
            <v>1302940.7487084535</v>
          </cell>
        </row>
      </sheetData>
      <sheetData sheetId="21">
        <row r="10">
          <cell r="M10">
            <v>1302940.7487084535</v>
          </cell>
        </row>
      </sheetData>
      <sheetData sheetId="22">
        <row r="10">
          <cell r="M10">
            <v>1302940.7487084535</v>
          </cell>
        </row>
      </sheetData>
      <sheetData sheetId="23">
        <row r="10">
          <cell r="M10">
            <v>1302940.7487084535</v>
          </cell>
        </row>
      </sheetData>
      <sheetData sheetId="24">
        <row r="10">
          <cell r="M10">
            <v>1302940.7487084535</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6">
          <cell r="D6" t="str">
            <v>Base tratada con asfalto (BTA)</v>
          </cell>
        </row>
      </sheetData>
      <sheetData sheetId="43">
        <row r="3">
          <cell r="B3">
            <v>3</v>
          </cell>
        </row>
      </sheetData>
      <sheetData sheetId="44">
        <row r="6">
          <cell r="D6" t="str">
            <v>Base tratada con asfalto (BTA)</v>
          </cell>
        </row>
      </sheetData>
      <sheetData sheetId="45">
        <row r="10">
          <cell r="M10">
            <v>1302940.7487084535</v>
          </cell>
        </row>
      </sheetData>
      <sheetData sheetId="46">
        <row r="10">
          <cell r="M10">
            <v>1302940.7487084535</v>
          </cell>
        </row>
      </sheetData>
      <sheetData sheetId="47">
        <row r="10">
          <cell r="M10">
            <v>1302940.7487084535</v>
          </cell>
        </row>
      </sheetData>
      <sheetData sheetId="48">
        <row r="10">
          <cell r="M10">
            <v>1302940.7487084535</v>
          </cell>
        </row>
      </sheetData>
      <sheetData sheetId="49">
        <row r="10">
          <cell r="M10">
            <v>1302940.7487084535</v>
          </cell>
        </row>
      </sheetData>
      <sheetData sheetId="50">
        <row r="6">
          <cell r="D6">
            <v>0</v>
          </cell>
        </row>
      </sheetData>
      <sheetData sheetId="51">
        <row r="10">
          <cell r="M10">
            <v>1302940.7487084535</v>
          </cell>
        </row>
      </sheetData>
      <sheetData sheetId="52">
        <row r="10">
          <cell r="M10">
            <v>1302940.7487084535</v>
          </cell>
        </row>
      </sheetData>
      <sheetData sheetId="53">
        <row r="10">
          <cell r="M10">
            <v>1302940.7487084535</v>
          </cell>
        </row>
      </sheetData>
      <sheetData sheetId="54">
        <row r="10">
          <cell r="M10">
            <v>1302940.7487084535</v>
          </cell>
        </row>
      </sheetData>
      <sheetData sheetId="55">
        <row r="6">
          <cell r="D6">
            <v>0</v>
          </cell>
        </row>
      </sheetData>
      <sheetData sheetId="56">
        <row r="10">
          <cell r="M10">
            <v>1302940.7487084535</v>
          </cell>
        </row>
      </sheetData>
      <sheetData sheetId="57">
        <row r="10">
          <cell r="M10">
            <v>1302940.7487084535</v>
          </cell>
        </row>
      </sheetData>
      <sheetData sheetId="58">
        <row r="10">
          <cell r="M10">
            <v>1302940.7487084535</v>
          </cell>
        </row>
      </sheetData>
      <sheetData sheetId="59">
        <row r="6">
          <cell r="D6">
            <v>0</v>
          </cell>
        </row>
      </sheetData>
      <sheetData sheetId="60">
        <row r="10">
          <cell r="M10">
            <v>1302940.7487084535</v>
          </cell>
        </row>
      </sheetData>
      <sheetData sheetId="61">
        <row r="10">
          <cell r="M10">
            <v>1302940.7487084535</v>
          </cell>
        </row>
      </sheetData>
      <sheetData sheetId="62">
        <row r="10">
          <cell r="M10">
            <v>1302940.7487084535</v>
          </cell>
        </row>
      </sheetData>
      <sheetData sheetId="63">
        <row r="6">
          <cell r="D6">
            <v>0</v>
          </cell>
        </row>
      </sheetData>
      <sheetData sheetId="64">
        <row r="10">
          <cell r="M10">
            <v>1302940.7487084535</v>
          </cell>
        </row>
      </sheetData>
      <sheetData sheetId="65">
        <row r="10">
          <cell r="M10">
            <v>1302940.7487084535</v>
          </cell>
        </row>
      </sheetData>
      <sheetData sheetId="66"/>
      <sheetData sheetId="67">
        <row r="6">
          <cell r="D6">
            <v>0</v>
          </cell>
        </row>
      </sheetData>
      <sheetData sheetId="68">
        <row r="10">
          <cell r="M10">
            <v>1302940.7487084535</v>
          </cell>
        </row>
      </sheetData>
      <sheetData sheetId="69">
        <row r="10">
          <cell r="M10">
            <v>1302940.7487084535</v>
          </cell>
        </row>
      </sheetData>
      <sheetData sheetId="70">
        <row r="10">
          <cell r="M10">
            <v>1302940.7487084535</v>
          </cell>
        </row>
      </sheetData>
      <sheetData sheetId="71">
        <row r="6">
          <cell r="D6">
            <v>0</v>
          </cell>
        </row>
      </sheetData>
      <sheetData sheetId="72">
        <row r="10">
          <cell r="M10">
            <v>1302940.7487084535</v>
          </cell>
        </row>
      </sheetData>
      <sheetData sheetId="73">
        <row r="6">
          <cell r="D6">
            <v>0</v>
          </cell>
        </row>
      </sheetData>
      <sheetData sheetId="74">
        <row r="10">
          <cell r="M10">
            <v>1302940.7487084535</v>
          </cell>
        </row>
      </sheetData>
      <sheetData sheetId="75">
        <row r="6">
          <cell r="D6">
            <v>0</v>
          </cell>
        </row>
      </sheetData>
      <sheetData sheetId="76"/>
      <sheetData sheetId="77">
        <row r="6">
          <cell r="D6">
            <v>0</v>
          </cell>
        </row>
      </sheetData>
      <sheetData sheetId="78">
        <row r="10">
          <cell r="M10">
            <v>1302940.7487084535</v>
          </cell>
        </row>
      </sheetData>
      <sheetData sheetId="79">
        <row r="10">
          <cell r="M10">
            <v>1302940.7487084535</v>
          </cell>
        </row>
      </sheetData>
      <sheetData sheetId="80">
        <row r="10">
          <cell r="M10">
            <v>1302940.7487084535</v>
          </cell>
        </row>
      </sheetData>
      <sheetData sheetId="81">
        <row r="6">
          <cell r="D6">
            <v>0</v>
          </cell>
        </row>
      </sheetData>
      <sheetData sheetId="82">
        <row r="6">
          <cell r="D6">
            <v>0</v>
          </cell>
        </row>
      </sheetData>
      <sheetData sheetId="83">
        <row r="10">
          <cell r="M10">
            <v>1302940.7487084535</v>
          </cell>
        </row>
      </sheetData>
      <sheetData sheetId="84">
        <row r="10">
          <cell r="M10">
            <v>1302940.7487084535</v>
          </cell>
        </row>
      </sheetData>
      <sheetData sheetId="85"/>
      <sheetData sheetId="86">
        <row r="6">
          <cell r="D6">
            <v>0</v>
          </cell>
        </row>
      </sheetData>
      <sheetData sheetId="87"/>
      <sheetData sheetId="88"/>
      <sheetData sheetId="89"/>
      <sheetData sheetId="90">
        <row r="6">
          <cell r="D6">
            <v>0</v>
          </cell>
        </row>
      </sheetData>
      <sheetData sheetId="91">
        <row r="10">
          <cell r="M10">
            <v>1302940.7487084535</v>
          </cell>
        </row>
      </sheetData>
      <sheetData sheetId="92"/>
      <sheetData sheetId="93"/>
      <sheetData sheetId="94">
        <row r="6">
          <cell r="D6">
            <v>0</v>
          </cell>
        </row>
      </sheetData>
      <sheetData sheetId="95"/>
      <sheetData sheetId="96"/>
      <sheetData sheetId="97"/>
      <sheetData sheetId="98">
        <row r="6">
          <cell r="D6">
            <v>0</v>
          </cell>
        </row>
      </sheetData>
      <sheetData sheetId="99"/>
      <sheetData sheetId="100"/>
      <sheetData sheetId="101">
        <row r="6">
          <cell r="D6">
            <v>0</v>
          </cell>
        </row>
      </sheetData>
      <sheetData sheetId="102">
        <row r="6">
          <cell r="D6">
            <v>0</v>
          </cell>
        </row>
      </sheetData>
      <sheetData sheetId="103">
        <row r="10">
          <cell r="M10">
            <v>1302940.7487084535</v>
          </cell>
        </row>
      </sheetData>
      <sheetData sheetId="104"/>
      <sheetData sheetId="105">
        <row r="6">
          <cell r="D6">
            <v>0</v>
          </cell>
        </row>
      </sheetData>
      <sheetData sheetId="106"/>
      <sheetData sheetId="107"/>
      <sheetData sheetId="108"/>
      <sheetData sheetId="109">
        <row r="6">
          <cell r="D6">
            <v>0</v>
          </cell>
        </row>
      </sheetData>
      <sheetData sheetId="110"/>
      <sheetData sheetId="111"/>
      <sheetData sheetId="112"/>
      <sheetData sheetId="113">
        <row r="6">
          <cell r="D6">
            <v>0</v>
          </cell>
        </row>
      </sheetData>
      <sheetData sheetId="114"/>
      <sheetData sheetId="115"/>
      <sheetData sheetId="116">
        <row r="10">
          <cell r="M10">
            <v>1302940.7487084535</v>
          </cell>
        </row>
      </sheetData>
      <sheetData sheetId="117">
        <row r="6">
          <cell r="D6">
            <v>0</v>
          </cell>
        </row>
      </sheetData>
      <sheetData sheetId="118"/>
      <sheetData sheetId="119"/>
      <sheetData sheetId="120"/>
      <sheetData sheetId="121">
        <row r="6">
          <cell r="D6">
            <v>0</v>
          </cell>
        </row>
      </sheetData>
      <sheetData sheetId="122"/>
      <sheetData sheetId="123">
        <row r="6">
          <cell r="D6">
            <v>0</v>
          </cell>
        </row>
      </sheetData>
      <sheetData sheetId="124"/>
      <sheetData sheetId="125">
        <row r="6">
          <cell r="D6">
            <v>0</v>
          </cell>
        </row>
      </sheetData>
      <sheetData sheetId="126">
        <row r="10">
          <cell r="M10">
            <v>1302940.7487084535</v>
          </cell>
        </row>
      </sheetData>
      <sheetData sheetId="127">
        <row r="6">
          <cell r="D6">
            <v>0</v>
          </cell>
        </row>
      </sheetData>
      <sheetData sheetId="128"/>
      <sheetData sheetId="129">
        <row r="10">
          <cell r="M10">
            <v>1302940.7487084535</v>
          </cell>
        </row>
      </sheetData>
      <sheetData sheetId="130">
        <row r="6">
          <cell r="D6">
            <v>43666</v>
          </cell>
        </row>
      </sheetData>
      <sheetData sheetId="131">
        <row r="6">
          <cell r="D6">
            <v>0</v>
          </cell>
        </row>
      </sheetData>
      <sheetData sheetId="132">
        <row r="6">
          <cell r="D6">
            <v>0</v>
          </cell>
        </row>
      </sheetData>
      <sheetData sheetId="133">
        <row r="10">
          <cell r="M10">
            <v>1302940.7487084535</v>
          </cell>
        </row>
      </sheetData>
      <sheetData sheetId="134">
        <row r="6">
          <cell r="D6">
            <v>43666</v>
          </cell>
        </row>
      </sheetData>
      <sheetData sheetId="135"/>
      <sheetData sheetId="136">
        <row r="6">
          <cell r="D6">
            <v>43666</v>
          </cell>
        </row>
      </sheetData>
      <sheetData sheetId="137">
        <row r="10">
          <cell r="M10">
            <v>1302940.7487084535</v>
          </cell>
        </row>
      </sheetData>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row r="6">
          <cell r="D6">
            <v>0</v>
          </cell>
        </row>
      </sheetData>
      <sheetData sheetId="148">
        <row r="10">
          <cell r="M10">
            <v>1302940.7487084535</v>
          </cell>
        </row>
      </sheetData>
      <sheetData sheetId="149">
        <row r="10">
          <cell r="M10">
            <v>1302940.7487084535</v>
          </cell>
        </row>
      </sheetData>
      <sheetData sheetId="150"/>
      <sheetData sheetId="151"/>
      <sheetData sheetId="152"/>
      <sheetData sheetId="153">
        <row r="6">
          <cell r="D6">
            <v>43666</v>
          </cell>
        </row>
      </sheetData>
      <sheetData sheetId="154">
        <row r="6">
          <cell r="D6">
            <v>43666</v>
          </cell>
        </row>
      </sheetData>
      <sheetData sheetId="155">
        <row r="6">
          <cell r="D6">
            <v>43666</v>
          </cell>
        </row>
      </sheetData>
      <sheetData sheetId="156"/>
      <sheetData sheetId="157"/>
      <sheetData sheetId="158"/>
      <sheetData sheetId="159"/>
      <sheetData sheetId="160"/>
      <sheetData sheetId="161">
        <row r="6">
          <cell r="D6">
            <v>0</v>
          </cell>
        </row>
      </sheetData>
      <sheetData sheetId="162">
        <row r="6">
          <cell r="D6">
            <v>0</v>
          </cell>
        </row>
      </sheetData>
      <sheetData sheetId="163">
        <row r="10">
          <cell r="M10">
            <v>1302940.7487084535</v>
          </cell>
        </row>
      </sheetData>
      <sheetData sheetId="164">
        <row r="10">
          <cell r="M10">
            <v>1302940.7487084535</v>
          </cell>
        </row>
      </sheetData>
      <sheetData sheetId="165"/>
      <sheetData sheetId="166"/>
      <sheetData sheetId="167">
        <row r="6">
          <cell r="D6">
            <v>43666</v>
          </cell>
        </row>
      </sheetData>
      <sheetData sheetId="168">
        <row r="6">
          <cell r="D6">
            <v>43666</v>
          </cell>
        </row>
      </sheetData>
      <sheetData sheetId="169"/>
      <sheetData sheetId="170">
        <row r="6">
          <cell r="D6">
            <v>43666</v>
          </cell>
        </row>
      </sheetData>
      <sheetData sheetId="171"/>
      <sheetData sheetId="172"/>
      <sheetData sheetId="173"/>
      <sheetData sheetId="174"/>
      <sheetData sheetId="175"/>
      <sheetData sheetId="176"/>
      <sheetData sheetId="177">
        <row r="6">
          <cell r="D6">
            <v>0</v>
          </cell>
        </row>
      </sheetData>
      <sheetData sheetId="178"/>
      <sheetData sheetId="179"/>
      <sheetData sheetId="180"/>
      <sheetData sheetId="181"/>
      <sheetData sheetId="182"/>
      <sheetData sheetId="183"/>
      <sheetData sheetId="184"/>
      <sheetData sheetId="185"/>
      <sheetData sheetId="186">
        <row r="6">
          <cell r="D6">
            <v>0</v>
          </cell>
        </row>
      </sheetData>
      <sheetData sheetId="187"/>
      <sheetData sheetId="188"/>
      <sheetData sheetId="189"/>
      <sheetData sheetId="190"/>
      <sheetData sheetId="191"/>
      <sheetData sheetId="192"/>
      <sheetData sheetId="193"/>
      <sheetData sheetId="194"/>
      <sheetData sheetId="195"/>
      <sheetData sheetId="196"/>
      <sheetData sheetId="197"/>
      <sheetData sheetId="198"/>
      <sheetData sheetId="199">
        <row r="6">
          <cell r="D6">
            <v>0</v>
          </cell>
        </row>
      </sheetData>
      <sheetData sheetId="200"/>
      <sheetData sheetId="201">
        <row r="6">
          <cell r="D6">
            <v>0</v>
          </cell>
        </row>
      </sheetData>
      <sheetData sheetId="202"/>
      <sheetData sheetId="203"/>
      <sheetData sheetId="204"/>
      <sheetData sheetId="205"/>
      <sheetData sheetId="206"/>
      <sheetData sheetId="207"/>
      <sheetData sheetId="208"/>
      <sheetData sheetId="209"/>
      <sheetData sheetId="210"/>
      <sheetData sheetId="211"/>
      <sheetData sheetId="212"/>
      <sheetData sheetId="213">
        <row r="6">
          <cell r="D6">
            <v>0</v>
          </cell>
        </row>
      </sheetData>
      <sheetData sheetId="214">
        <row r="6">
          <cell r="D6">
            <v>0</v>
          </cell>
        </row>
      </sheetData>
      <sheetData sheetId="215">
        <row r="6">
          <cell r="D6">
            <v>0</v>
          </cell>
        </row>
      </sheetData>
      <sheetData sheetId="216">
        <row r="6">
          <cell r="D6">
            <v>0</v>
          </cell>
        </row>
      </sheetData>
      <sheetData sheetId="217"/>
      <sheetData sheetId="218"/>
      <sheetData sheetId="219">
        <row r="6">
          <cell r="D6">
            <v>0</v>
          </cell>
        </row>
      </sheetData>
      <sheetData sheetId="220"/>
      <sheetData sheetId="221">
        <row r="6">
          <cell r="D6">
            <v>43666</v>
          </cell>
        </row>
      </sheetData>
      <sheetData sheetId="222">
        <row r="6">
          <cell r="D6">
            <v>0</v>
          </cell>
        </row>
      </sheetData>
      <sheetData sheetId="223"/>
      <sheetData sheetId="224"/>
      <sheetData sheetId="225"/>
      <sheetData sheetId="226"/>
      <sheetData sheetId="227">
        <row r="6">
          <cell r="D6">
            <v>43666</v>
          </cell>
        </row>
      </sheetData>
      <sheetData sheetId="228">
        <row r="10">
          <cell r="M10">
            <v>1302940.7487084535</v>
          </cell>
        </row>
      </sheetData>
      <sheetData sheetId="229">
        <row r="6">
          <cell r="D6">
            <v>0</v>
          </cell>
        </row>
      </sheetData>
      <sheetData sheetId="230"/>
      <sheetData sheetId="231">
        <row r="6">
          <cell r="D6">
            <v>0</v>
          </cell>
        </row>
      </sheetData>
      <sheetData sheetId="232"/>
      <sheetData sheetId="233"/>
      <sheetData sheetId="234"/>
      <sheetData sheetId="235"/>
      <sheetData sheetId="236"/>
      <sheetData sheetId="237"/>
      <sheetData sheetId="238">
        <row r="6">
          <cell r="D6" t="str">
            <v>Base tratada con asfalto (BTA)</v>
          </cell>
        </row>
      </sheetData>
      <sheetData sheetId="239">
        <row r="6">
          <cell r="D6" t="str">
            <v>Base tratada con asfalto (BTA)</v>
          </cell>
        </row>
      </sheetData>
      <sheetData sheetId="240"/>
      <sheetData sheetId="241"/>
      <sheetData sheetId="242">
        <row r="10">
          <cell r="M10">
            <v>1302940.7487084535</v>
          </cell>
        </row>
      </sheetData>
      <sheetData sheetId="243">
        <row r="6">
          <cell r="D6">
            <v>0</v>
          </cell>
        </row>
      </sheetData>
      <sheetData sheetId="244">
        <row r="10">
          <cell r="M10">
            <v>1302940.7487084535</v>
          </cell>
        </row>
      </sheetData>
      <sheetData sheetId="245">
        <row r="6">
          <cell r="D6">
            <v>43666</v>
          </cell>
        </row>
      </sheetData>
      <sheetData sheetId="246" refreshError="1"/>
      <sheetData sheetId="247" refreshError="1"/>
      <sheetData sheetId="248" refreshError="1"/>
      <sheetData sheetId="249">
        <row r="6">
          <cell r="D6" t="str">
            <v>UND</v>
          </cell>
        </row>
      </sheetData>
      <sheetData sheetId="250"/>
      <sheetData sheetId="251"/>
      <sheetData sheetId="252">
        <row r="6">
          <cell r="D6" t="str">
            <v>Base tratada con asfalto (BTA)</v>
          </cell>
        </row>
      </sheetData>
      <sheetData sheetId="253">
        <row r="6">
          <cell r="D6" t="str">
            <v>Base tratada con asfalto (BTA)</v>
          </cell>
        </row>
      </sheetData>
      <sheetData sheetId="254">
        <row r="6">
          <cell r="D6" t="str">
            <v>Base tratada con asfalto (BTA)</v>
          </cell>
        </row>
      </sheetData>
      <sheetData sheetId="255"/>
      <sheetData sheetId="256"/>
      <sheetData sheetId="257"/>
      <sheetData sheetId="258"/>
      <sheetData sheetId="259"/>
      <sheetData sheetId="260"/>
      <sheetData sheetId="261">
        <row r="6">
          <cell r="D6">
            <v>0</v>
          </cell>
        </row>
      </sheetData>
      <sheetData sheetId="262">
        <row r="10">
          <cell r="M10">
            <v>1302940.7487084535</v>
          </cell>
        </row>
      </sheetData>
      <sheetData sheetId="263"/>
      <sheetData sheetId="264">
        <row r="6">
          <cell r="D6">
            <v>43666</v>
          </cell>
        </row>
      </sheetData>
      <sheetData sheetId="265">
        <row r="6">
          <cell r="D6">
            <v>43666</v>
          </cell>
        </row>
      </sheetData>
      <sheetData sheetId="266">
        <row r="10">
          <cell r="M10">
            <v>1302940.7487084535</v>
          </cell>
        </row>
      </sheetData>
      <sheetData sheetId="267">
        <row r="10">
          <cell r="M10">
            <v>1302940.7487084535</v>
          </cell>
        </row>
      </sheetData>
      <sheetData sheetId="268">
        <row r="10">
          <cell r="M10">
            <v>1302940.7487084535</v>
          </cell>
        </row>
      </sheetData>
      <sheetData sheetId="269">
        <row r="10">
          <cell r="M10">
            <v>1302940.7487084535</v>
          </cell>
        </row>
      </sheetData>
      <sheetData sheetId="270">
        <row r="10">
          <cell r="M10">
            <v>1302940.7487084535</v>
          </cell>
        </row>
      </sheetData>
      <sheetData sheetId="271">
        <row r="10">
          <cell r="M10">
            <v>1302940.7487084535</v>
          </cell>
        </row>
      </sheetData>
      <sheetData sheetId="272">
        <row r="10">
          <cell r="M10">
            <v>1302940.7487084535</v>
          </cell>
        </row>
      </sheetData>
      <sheetData sheetId="273">
        <row r="10">
          <cell r="M10">
            <v>1302940.7487084535</v>
          </cell>
        </row>
      </sheetData>
      <sheetData sheetId="274">
        <row r="6">
          <cell r="D6">
            <v>0</v>
          </cell>
        </row>
      </sheetData>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row r="6">
          <cell r="D6">
            <v>0</v>
          </cell>
        </row>
      </sheetData>
      <sheetData sheetId="293">
        <row r="6">
          <cell r="D6">
            <v>0</v>
          </cell>
        </row>
      </sheetData>
      <sheetData sheetId="294">
        <row r="6">
          <cell r="D6">
            <v>0</v>
          </cell>
        </row>
      </sheetData>
      <sheetData sheetId="295">
        <row r="6">
          <cell r="D6">
            <v>0</v>
          </cell>
        </row>
      </sheetData>
      <sheetData sheetId="296">
        <row r="6">
          <cell r="D6">
            <v>0</v>
          </cell>
        </row>
      </sheetData>
      <sheetData sheetId="297"/>
      <sheetData sheetId="298"/>
      <sheetData sheetId="299">
        <row r="6">
          <cell r="D6">
            <v>43666</v>
          </cell>
        </row>
      </sheetData>
      <sheetData sheetId="300">
        <row r="6">
          <cell r="D6">
            <v>43666</v>
          </cell>
        </row>
      </sheetData>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ow r="6">
          <cell r="D6">
            <v>0</v>
          </cell>
        </row>
      </sheetData>
      <sheetData sheetId="315"/>
      <sheetData sheetId="316"/>
      <sheetData sheetId="317"/>
      <sheetData sheetId="318"/>
      <sheetData sheetId="319"/>
      <sheetData sheetId="320">
        <row r="6">
          <cell r="D6">
            <v>0</v>
          </cell>
        </row>
      </sheetData>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row r="10">
          <cell r="M10">
            <v>1302940.7487084535</v>
          </cell>
        </row>
      </sheetData>
      <sheetData sheetId="337">
        <row r="10">
          <cell r="M10">
            <v>1302940.7487084535</v>
          </cell>
        </row>
      </sheetData>
      <sheetData sheetId="338"/>
      <sheetData sheetId="339"/>
      <sheetData sheetId="340">
        <row r="6">
          <cell r="D6" t="str">
            <v>UND</v>
          </cell>
        </row>
      </sheetData>
      <sheetData sheetId="341"/>
      <sheetData sheetId="342">
        <row r="10">
          <cell r="M10">
            <v>1302940.7487084535</v>
          </cell>
        </row>
      </sheetData>
      <sheetData sheetId="343">
        <row r="10">
          <cell r="M10">
            <v>1302940.7487084535</v>
          </cell>
        </row>
      </sheetData>
      <sheetData sheetId="344">
        <row r="6">
          <cell r="D6" t="str">
            <v>Base tratada con asfalto (BTA)</v>
          </cell>
        </row>
      </sheetData>
      <sheetData sheetId="345">
        <row r="6">
          <cell r="D6" t="str">
            <v>Base tratada con asfalto (BTA)</v>
          </cell>
        </row>
      </sheetData>
      <sheetData sheetId="346"/>
      <sheetData sheetId="347"/>
      <sheetData sheetId="348"/>
      <sheetData sheetId="349"/>
      <sheetData sheetId="350">
        <row r="10">
          <cell r="M10">
            <v>1302940.7487084535</v>
          </cell>
        </row>
      </sheetData>
      <sheetData sheetId="351">
        <row r="10">
          <cell r="M10">
            <v>1302940.7487084535</v>
          </cell>
        </row>
      </sheetData>
      <sheetData sheetId="352"/>
      <sheetData sheetId="353"/>
      <sheetData sheetId="354"/>
      <sheetData sheetId="355"/>
      <sheetData sheetId="356"/>
      <sheetData sheetId="357"/>
      <sheetData sheetId="358">
        <row r="10">
          <cell r="M10">
            <v>1302940.7487084535</v>
          </cell>
        </row>
      </sheetData>
      <sheetData sheetId="359">
        <row r="10">
          <cell r="M10">
            <v>1302940.7487084535</v>
          </cell>
        </row>
      </sheetData>
      <sheetData sheetId="360">
        <row r="10">
          <cell r="M10">
            <v>1302940.7487084535</v>
          </cell>
        </row>
      </sheetData>
      <sheetData sheetId="361">
        <row r="10">
          <cell r="M10">
            <v>1302940.7487084535</v>
          </cell>
        </row>
      </sheetData>
      <sheetData sheetId="362">
        <row r="10">
          <cell r="M10">
            <v>1302940.7487084535</v>
          </cell>
        </row>
      </sheetData>
      <sheetData sheetId="363">
        <row r="10">
          <cell r="M10">
            <v>1302940.7487084535</v>
          </cell>
        </row>
      </sheetData>
      <sheetData sheetId="364"/>
      <sheetData sheetId="365"/>
      <sheetData sheetId="366"/>
      <sheetData sheetId="367"/>
      <sheetData sheetId="368"/>
      <sheetData sheetId="369"/>
      <sheetData sheetId="370"/>
      <sheetData sheetId="371"/>
      <sheetData sheetId="372"/>
      <sheetData sheetId="373"/>
      <sheetData sheetId="374"/>
      <sheetData sheetId="375">
        <row r="10">
          <cell r="M10">
            <v>1302940.7487084535</v>
          </cell>
        </row>
      </sheetData>
      <sheetData sheetId="376">
        <row r="10">
          <cell r="M10">
            <v>1302940.7487084535</v>
          </cell>
        </row>
      </sheetData>
      <sheetData sheetId="377"/>
      <sheetData sheetId="378"/>
      <sheetData sheetId="379"/>
      <sheetData sheetId="380"/>
      <sheetData sheetId="381"/>
      <sheetData sheetId="382">
        <row r="6">
          <cell r="D6">
            <v>0</v>
          </cell>
        </row>
      </sheetData>
      <sheetData sheetId="383"/>
      <sheetData sheetId="384"/>
      <sheetData sheetId="385"/>
      <sheetData sheetId="386"/>
      <sheetData sheetId="387"/>
      <sheetData sheetId="388">
        <row r="10">
          <cell r="M10">
            <v>1302940.7487084535</v>
          </cell>
        </row>
      </sheetData>
      <sheetData sheetId="389">
        <row r="10">
          <cell r="M10">
            <v>1302940.7487084535</v>
          </cell>
        </row>
      </sheetData>
      <sheetData sheetId="390"/>
      <sheetData sheetId="391"/>
      <sheetData sheetId="392"/>
      <sheetData sheetId="393"/>
      <sheetData sheetId="394"/>
      <sheetData sheetId="395"/>
      <sheetData sheetId="396">
        <row r="6">
          <cell r="D6">
            <v>5433063.0008333344</v>
          </cell>
        </row>
      </sheetData>
      <sheetData sheetId="397"/>
      <sheetData sheetId="398"/>
      <sheetData sheetId="399"/>
      <sheetData sheetId="400">
        <row r="6">
          <cell r="D6">
            <v>5433063.0008333344</v>
          </cell>
        </row>
      </sheetData>
      <sheetData sheetId="401"/>
      <sheetData sheetId="402"/>
      <sheetData sheetId="403"/>
      <sheetData sheetId="404"/>
      <sheetData sheetId="405"/>
      <sheetData sheetId="406"/>
      <sheetData sheetId="407"/>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ow r="6">
          <cell r="D6" t="str">
            <v>CONSORCIO CONSTRUCTOR PACIFICO 3</v>
          </cell>
        </row>
      </sheetData>
      <sheetData sheetId="438"/>
      <sheetData sheetId="439"/>
      <sheetData sheetId="440"/>
      <sheetData sheetId="441">
        <row r="6">
          <cell r="D6" t="str">
            <v>CONSORCIO CONSTRUCTOR PACIFICO 3</v>
          </cell>
        </row>
      </sheetData>
      <sheetData sheetId="442">
        <row r="6">
          <cell r="D6">
            <v>5433063.0008333344</v>
          </cell>
        </row>
      </sheetData>
      <sheetData sheetId="443">
        <row r="6">
          <cell r="D6">
            <v>5433063.0008333344</v>
          </cell>
        </row>
      </sheetData>
      <sheetData sheetId="444"/>
      <sheetData sheetId="445"/>
      <sheetData sheetId="446">
        <row r="6">
          <cell r="D6">
            <v>5433063.0008333344</v>
          </cell>
        </row>
      </sheetData>
      <sheetData sheetId="447">
        <row r="6">
          <cell r="D6">
            <v>5433063.0008333344</v>
          </cell>
        </row>
      </sheetData>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row r="6">
          <cell r="D6" t="str">
            <v>CONSORCIO CONSTRUCTOR PACIFICO 3</v>
          </cell>
        </row>
      </sheetData>
      <sheetData sheetId="466"/>
      <sheetData sheetId="467"/>
      <sheetData sheetId="468" refreshError="1"/>
      <sheetData sheetId="469"/>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sheetData sheetId="491" refreshError="1"/>
      <sheetData sheetId="492" refreshError="1"/>
      <sheetData sheetId="493" refreshError="1"/>
      <sheetData sheetId="494">
        <row r="6">
          <cell r="D6">
            <v>0</v>
          </cell>
        </row>
      </sheetData>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refreshError="1"/>
      <sheetData sheetId="541" refreshError="1"/>
      <sheetData sheetId="542" refreshError="1"/>
      <sheetData sheetId="543" refreshError="1"/>
      <sheetData sheetId="544" refreshError="1"/>
      <sheetData sheetId="545" refreshError="1"/>
      <sheetData sheetId="5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de Cambio"/>
      <sheetName val="datos"/>
      <sheetName val="#¡REF"/>
      <sheetName val="FORMA- RE1"/>
      <sheetName val="FORMA-SE2"/>
      <sheetName val="FORMA-ST1"/>
      <sheetName val="FORMA-LM3"/>
      <sheetName val="FORMA-LM1"/>
      <sheetName val="FORMA-LS1-LS2"/>
      <sheetName val="FORMA-LS3"/>
      <sheetName val="FORMA-(SE1)"/>
      <sheetName val="SE_Chavarria"/>
      <sheetName val="SE_Chiclayo_Oeste"/>
      <sheetName val="SE_Chimbote1"/>
      <sheetName val="SE_Ica"/>
      <sheetName val="SE_Independencia"/>
      <sheetName val="SE_Paramonga_Nueva"/>
      <sheetName val="SE_Piura_Oeste"/>
      <sheetName val="SE_San_Juan"/>
      <sheetName val="SE_Santa_Rosa"/>
      <sheetName val="SE_Trujillo_Norte"/>
      <sheetName val="FORMA-RL1"/>
      <sheetName val="C.A.P. 10.2000"/>
      <sheetName val="auxiliar"/>
      <sheetName val="Precio Barra Eq. MT"/>
      <sheetName val="Tarifa Barra"/>
      <sheetName val="Pliegos"/>
      <sheetName val="Cuadro B-1"/>
      <sheetName val="Hoja1"/>
      <sheetName val="CALCULO"/>
      <sheetName val="Aux. Disgregados"/>
      <sheetName val="Datos de Entrada"/>
      <sheetName val="DATOS TECNICOS SE SANTUARIO"/>
      <sheetName val="PROC MANT LT 1"/>
      <sheetName val="E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Hoja2"/>
      <sheetName val="INDICADORES"/>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W9"/>
      <sheetName val="Presentacion"/>
      <sheetName val="Ejecutivo"/>
      <sheetName val="Resumen_Real"/>
      <sheetName val="TablasDinamicas"/>
      <sheetName val="HorasDetalladas"/>
      <sheetName val="46W9_Hoja1"/>
      <sheetName val="46W9_Cuadro de costos"/>
      <sheetName val="46W9_Bases"/>
      <sheetName val="46W9_ASPECTOS ELECTRICOS"/>
      <sheetName val="46W9_OBRAS CIVILES"/>
      <sheetName val="46W9_Costo directos"/>
      <sheetName val="46W9_Resumen Costos"/>
      <sheetName val="VC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EF717-3DED-40B6-8D09-1E72BA7833E3}">
  <dimension ref="B1:E29"/>
  <sheetViews>
    <sheetView topLeftCell="A4" zoomScaleNormal="100" workbookViewId="0">
      <selection activeCell="B6" sqref="B6:D7"/>
    </sheetView>
  </sheetViews>
  <sheetFormatPr baseColWidth="10" defaultColWidth="11.42578125" defaultRowHeight="15.75"/>
  <cols>
    <col min="1" max="1" width="2.42578125" style="100" customWidth="1"/>
    <col min="2" max="2" width="11.42578125" style="100"/>
    <col min="3" max="3" width="54.7109375" style="100" customWidth="1"/>
    <col min="4" max="4" width="38.7109375" style="100" customWidth="1"/>
    <col min="5" max="5" width="22.28515625" style="100" customWidth="1"/>
    <col min="6" max="6" width="21.5703125" style="100" bestFit="1" customWidth="1"/>
    <col min="7" max="250" width="11.42578125" style="100"/>
    <col min="251" max="251" width="70" style="100" customWidth="1"/>
    <col min="252" max="252" width="38.7109375" style="100" customWidth="1"/>
    <col min="253" max="253" width="15.5703125" style="100" bestFit="1" customWidth="1"/>
    <col min="254" max="506" width="11.42578125" style="100"/>
    <col min="507" max="507" width="70" style="100" customWidth="1"/>
    <col min="508" max="508" width="38.7109375" style="100" customWidth="1"/>
    <col min="509" max="509" width="15.5703125" style="100" bestFit="1" customWidth="1"/>
    <col min="510" max="762" width="11.42578125" style="100"/>
    <col min="763" max="763" width="70" style="100" customWidth="1"/>
    <col min="764" max="764" width="38.7109375" style="100" customWidth="1"/>
    <col min="765" max="765" width="15.5703125" style="100" bestFit="1" customWidth="1"/>
    <col min="766" max="1018" width="11.42578125" style="100"/>
    <col min="1019" max="1019" width="70" style="100" customWidth="1"/>
    <col min="1020" max="1020" width="38.7109375" style="100" customWidth="1"/>
    <col min="1021" max="1021" width="15.5703125" style="100" bestFit="1" customWidth="1"/>
    <col min="1022" max="1274" width="11.42578125" style="100"/>
    <col min="1275" max="1275" width="70" style="100" customWidth="1"/>
    <col min="1276" max="1276" width="38.7109375" style="100" customWidth="1"/>
    <col min="1277" max="1277" width="15.5703125" style="100" bestFit="1" customWidth="1"/>
    <col min="1278" max="1530" width="11.42578125" style="100"/>
    <col min="1531" max="1531" width="70" style="100" customWidth="1"/>
    <col min="1532" max="1532" width="38.7109375" style="100" customWidth="1"/>
    <col min="1533" max="1533" width="15.5703125" style="100" bestFit="1" customWidth="1"/>
    <col min="1534" max="1786" width="11.42578125" style="100"/>
    <col min="1787" max="1787" width="70" style="100" customWidth="1"/>
    <col min="1788" max="1788" width="38.7109375" style="100" customWidth="1"/>
    <col min="1789" max="1789" width="15.5703125" style="100" bestFit="1" customWidth="1"/>
    <col min="1790" max="2042" width="11.42578125" style="100"/>
    <col min="2043" max="2043" width="70" style="100" customWidth="1"/>
    <col min="2044" max="2044" width="38.7109375" style="100" customWidth="1"/>
    <col min="2045" max="2045" width="15.5703125" style="100" bestFit="1" customWidth="1"/>
    <col min="2046" max="2298" width="11.42578125" style="100"/>
    <col min="2299" max="2299" width="70" style="100" customWidth="1"/>
    <col min="2300" max="2300" width="38.7109375" style="100" customWidth="1"/>
    <col min="2301" max="2301" width="15.5703125" style="100" bestFit="1" customWidth="1"/>
    <col min="2302" max="2554" width="11.42578125" style="100"/>
    <col min="2555" max="2555" width="70" style="100" customWidth="1"/>
    <col min="2556" max="2556" width="38.7109375" style="100" customWidth="1"/>
    <col min="2557" max="2557" width="15.5703125" style="100" bestFit="1" customWidth="1"/>
    <col min="2558" max="2810" width="11.42578125" style="100"/>
    <col min="2811" max="2811" width="70" style="100" customWidth="1"/>
    <col min="2812" max="2812" width="38.7109375" style="100" customWidth="1"/>
    <col min="2813" max="2813" width="15.5703125" style="100" bestFit="1" customWidth="1"/>
    <col min="2814" max="3066" width="11.42578125" style="100"/>
    <col min="3067" max="3067" width="70" style="100" customWidth="1"/>
    <col min="3068" max="3068" width="38.7109375" style="100" customWidth="1"/>
    <col min="3069" max="3069" width="15.5703125" style="100" bestFit="1" customWidth="1"/>
    <col min="3070" max="3322" width="11.42578125" style="100"/>
    <col min="3323" max="3323" width="70" style="100" customWidth="1"/>
    <col min="3324" max="3324" width="38.7109375" style="100" customWidth="1"/>
    <col min="3325" max="3325" width="15.5703125" style="100" bestFit="1" customWidth="1"/>
    <col min="3326" max="3578" width="11.42578125" style="100"/>
    <col min="3579" max="3579" width="70" style="100" customWidth="1"/>
    <col min="3580" max="3580" width="38.7109375" style="100" customWidth="1"/>
    <col min="3581" max="3581" width="15.5703125" style="100" bestFit="1" customWidth="1"/>
    <col min="3582" max="3834" width="11.42578125" style="100"/>
    <col min="3835" max="3835" width="70" style="100" customWidth="1"/>
    <col min="3836" max="3836" width="38.7109375" style="100" customWidth="1"/>
    <col min="3837" max="3837" width="15.5703125" style="100" bestFit="1" customWidth="1"/>
    <col min="3838" max="4090" width="11.42578125" style="100"/>
    <col min="4091" max="4091" width="70" style="100" customWidth="1"/>
    <col min="4092" max="4092" width="38.7109375" style="100" customWidth="1"/>
    <col min="4093" max="4093" width="15.5703125" style="100" bestFit="1" customWidth="1"/>
    <col min="4094" max="4346" width="11.42578125" style="100"/>
    <col min="4347" max="4347" width="70" style="100" customWidth="1"/>
    <col min="4348" max="4348" width="38.7109375" style="100" customWidth="1"/>
    <col min="4349" max="4349" width="15.5703125" style="100" bestFit="1" customWidth="1"/>
    <col min="4350" max="4602" width="11.42578125" style="100"/>
    <col min="4603" max="4603" width="70" style="100" customWidth="1"/>
    <col min="4604" max="4604" width="38.7109375" style="100" customWidth="1"/>
    <col min="4605" max="4605" width="15.5703125" style="100" bestFit="1" customWidth="1"/>
    <col min="4606" max="4858" width="11.42578125" style="100"/>
    <col min="4859" max="4859" width="70" style="100" customWidth="1"/>
    <col min="4860" max="4860" width="38.7109375" style="100" customWidth="1"/>
    <col min="4861" max="4861" width="15.5703125" style="100" bestFit="1" customWidth="1"/>
    <col min="4862" max="5114" width="11.42578125" style="100"/>
    <col min="5115" max="5115" width="70" style="100" customWidth="1"/>
    <col min="5116" max="5116" width="38.7109375" style="100" customWidth="1"/>
    <col min="5117" max="5117" width="15.5703125" style="100" bestFit="1" customWidth="1"/>
    <col min="5118" max="5370" width="11.42578125" style="100"/>
    <col min="5371" max="5371" width="70" style="100" customWidth="1"/>
    <col min="5372" max="5372" width="38.7109375" style="100" customWidth="1"/>
    <col min="5373" max="5373" width="15.5703125" style="100" bestFit="1" customWidth="1"/>
    <col min="5374" max="5626" width="11.42578125" style="100"/>
    <col min="5627" max="5627" width="70" style="100" customWidth="1"/>
    <col min="5628" max="5628" width="38.7109375" style="100" customWidth="1"/>
    <col min="5629" max="5629" width="15.5703125" style="100" bestFit="1" customWidth="1"/>
    <col min="5630" max="5882" width="11.42578125" style="100"/>
    <col min="5883" max="5883" width="70" style="100" customWidth="1"/>
    <col min="5884" max="5884" width="38.7109375" style="100" customWidth="1"/>
    <col min="5885" max="5885" width="15.5703125" style="100" bestFit="1" customWidth="1"/>
    <col min="5886" max="6138" width="11.42578125" style="100"/>
    <col min="6139" max="6139" width="70" style="100" customWidth="1"/>
    <col min="6140" max="6140" width="38.7109375" style="100" customWidth="1"/>
    <col min="6141" max="6141" width="15.5703125" style="100" bestFit="1" customWidth="1"/>
    <col min="6142" max="6394" width="11.42578125" style="100"/>
    <col min="6395" max="6395" width="70" style="100" customWidth="1"/>
    <col min="6396" max="6396" width="38.7109375" style="100" customWidth="1"/>
    <col min="6397" max="6397" width="15.5703125" style="100" bestFit="1" customWidth="1"/>
    <col min="6398" max="6650" width="11.42578125" style="100"/>
    <col min="6651" max="6651" width="70" style="100" customWidth="1"/>
    <col min="6652" max="6652" width="38.7109375" style="100" customWidth="1"/>
    <col min="6653" max="6653" width="15.5703125" style="100" bestFit="1" customWidth="1"/>
    <col min="6654" max="6906" width="11.42578125" style="100"/>
    <col min="6907" max="6907" width="70" style="100" customWidth="1"/>
    <col min="6908" max="6908" width="38.7109375" style="100" customWidth="1"/>
    <col min="6909" max="6909" width="15.5703125" style="100" bestFit="1" customWidth="1"/>
    <col min="6910" max="7162" width="11.42578125" style="100"/>
    <col min="7163" max="7163" width="70" style="100" customWidth="1"/>
    <col min="7164" max="7164" width="38.7109375" style="100" customWidth="1"/>
    <col min="7165" max="7165" width="15.5703125" style="100" bestFit="1" customWidth="1"/>
    <col min="7166" max="7418" width="11.42578125" style="100"/>
    <col min="7419" max="7419" width="70" style="100" customWidth="1"/>
    <col min="7420" max="7420" width="38.7109375" style="100" customWidth="1"/>
    <col min="7421" max="7421" width="15.5703125" style="100" bestFit="1" customWidth="1"/>
    <col min="7422" max="7674" width="11.42578125" style="100"/>
    <col min="7675" max="7675" width="70" style="100" customWidth="1"/>
    <col min="7676" max="7676" width="38.7109375" style="100" customWidth="1"/>
    <col min="7677" max="7677" width="15.5703125" style="100" bestFit="1" customWidth="1"/>
    <col min="7678" max="7930" width="11.42578125" style="100"/>
    <col min="7931" max="7931" width="70" style="100" customWidth="1"/>
    <col min="7932" max="7932" width="38.7109375" style="100" customWidth="1"/>
    <col min="7933" max="7933" width="15.5703125" style="100" bestFit="1" customWidth="1"/>
    <col min="7934" max="8186" width="11.42578125" style="100"/>
    <col min="8187" max="8187" width="70" style="100" customWidth="1"/>
    <col min="8188" max="8188" width="38.7109375" style="100" customWidth="1"/>
    <col min="8189" max="8189" width="15.5703125" style="100" bestFit="1" customWidth="1"/>
    <col min="8190" max="8442" width="11.42578125" style="100"/>
    <col min="8443" max="8443" width="70" style="100" customWidth="1"/>
    <col min="8444" max="8444" width="38.7109375" style="100" customWidth="1"/>
    <col min="8445" max="8445" width="15.5703125" style="100" bestFit="1" customWidth="1"/>
    <col min="8446" max="8698" width="11.42578125" style="100"/>
    <col min="8699" max="8699" width="70" style="100" customWidth="1"/>
    <col min="8700" max="8700" width="38.7109375" style="100" customWidth="1"/>
    <col min="8701" max="8701" width="15.5703125" style="100" bestFit="1" customWidth="1"/>
    <col min="8702" max="8954" width="11.42578125" style="100"/>
    <col min="8955" max="8955" width="70" style="100" customWidth="1"/>
    <col min="8956" max="8956" width="38.7109375" style="100" customWidth="1"/>
    <col min="8957" max="8957" width="15.5703125" style="100" bestFit="1" customWidth="1"/>
    <col min="8958" max="9210" width="11.42578125" style="100"/>
    <col min="9211" max="9211" width="70" style="100" customWidth="1"/>
    <col min="9212" max="9212" width="38.7109375" style="100" customWidth="1"/>
    <col min="9213" max="9213" width="15.5703125" style="100" bestFit="1" customWidth="1"/>
    <col min="9214" max="9466" width="11.42578125" style="100"/>
    <col min="9467" max="9467" width="70" style="100" customWidth="1"/>
    <col min="9468" max="9468" width="38.7109375" style="100" customWidth="1"/>
    <col min="9469" max="9469" width="15.5703125" style="100" bestFit="1" customWidth="1"/>
    <col min="9470" max="9722" width="11.42578125" style="100"/>
    <col min="9723" max="9723" width="70" style="100" customWidth="1"/>
    <col min="9724" max="9724" width="38.7109375" style="100" customWidth="1"/>
    <col min="9725" max="9725" width="15.5703125" style="100" bestFit="1" customWidth="1"/>
    <col min="9726" max="9978" width="11.42578125" style="100"/>
    <col min="9979" max="9979" width="70" style="100" customWidth="1"/>
    <col min="9980" max="9980" width="38.7109375" style="100" customWidth="1"/>
    <col min="9981" max="9981" width="15.5703125" style="100" bestFit="1" customWidth="1"/>
    <col min="9982" max="10234" width="11.42578125" style="100"/>
    <col min="10235" max="10235" width="70" style="100" customWidth="1"/>
    <col min="10236" max="10236" width="38.7109375" style="100" customWidth="1"/>
    <col min="10237" max="10237" width="15.5703125" style="100" bestFit="1" customWidth="1"/>
    <col min="10238" max="10490" width="11.42578125" style="100"/>
    <col min="10491" max="10491" width="70" style="100" customWidth="1"/>
    <col min="10492" max="10492" width="38.7109375" style="100" customWidth="1"/>
    <col min="10493" max="10493" width="15.5703125" style="100" bestFit="1" customWidth="1"/>
    <col min="10494" max="10746" width="11.42578125" style="100"/>
    <col min="10747" max="10747" width="70" style="100" customWidth="1"/>
    <col min="10748" max="10748" width="38.7109375" style="100" customWidth="1"/>
    <col min="10749" max="10749" width="15.5703125" style="100" bestFit="1" customWidth="1"/>
    <col min="10750" max="11002" width="11.42578125" style="100"/>
    <col min="11003" max="11003" width="70" style="100" customWidth="1"/>
    <col min="11004" max="11004" width="38.7109375" style="100" customWidth="1"/>
    <col min="11005" max="11005" width="15.5703125" style="100" bestFit="1" customWidth="1"/>
    <col min="11006" max="11258" width="11.42578125" style="100"/>
    <col min="11259" max="11259" width="70" style="100" customWidth="1"/>
    <col min="11260" max="11260" width="38.7109375" style="100" customWidth="1"/>
    <col min="11261" max="11261" width="15.5703125" style="100" bestFit="1" customWidth="1"/>
    <col min="11262" max="11514" width="11.42578125" style="100"/>
    <col min="11515" max="11515" width="70" style="100" customWidth="1"/>
    <col min="11516" max="11516" width="38.7109375" style="100" customWidth="1"/>
    <col min="11517" max="11517" width="15.5703125" style="100" bestFit="1" customWidth="1"/>
    <col min="11518" max="11770" width="11.42578125" style="100"/>
    <col min="11771" max="11771" width="70" style="100" customWidth="1"/>
    <col min="11772" max="11772" width="38.7109375" style="100" customWidth="1"/>
    <col min="11773" max="11773" width="15.5703125" style="100" bestFit="1" customWidth="1"/>
    <col min="11774" max="12026" width="11.42578125" style="100"/>
    <col min="12027" max="12027" width="70" style="100" customWidth="1"/>
    <col min="12028" max="12028" width="38.7109375" style="100" customWidth="1"/>
    <col min="12029" max="12029" width="15.5703125" style="100" bestFit="1" customWidth="1"/>
    <col min="12030" max="12282" width="11.42578125" style="100"/>
    <col min="12283" max="12283" width="70" style="100" customWidth="1"/>
    <col min="12284" max="12284" width="38.7109375" style="100" customWidth="1"/>
    <col min="12285" max="12285" width="15.5703125" style="100" bestFit="1" customWidth="1"/>
    <col min="12286" max="12538" width="11.42578125" style="100"/>
    <col min="12539" max="12539" width="70" style="100" customWidth="1"/>
    <col min="12540" max="12540" width="38.7109375" style="100" customWidth="1"/>
    <col min="12541" max="12541" width="15.5703125" style="100" bestFit="1" customWidth="1"/>
    <col min="12542" max="12794" width="11.42578125" style="100"/>
    <col min="12795" max="12795" width="70" style="100" customWidth="1"/>
    <col min="12796" max="12796" width="38.7109375" style="100" customWidth="1"/>
    <col min="12797" max="12797" width="15.5703125" style="100" bestFit="1" customWidth="1"/>
    <col min="12798" max="13050" width="11.42578125" style="100"/>
    <col min="13051" max="13051" width="70" style="100" customWidth="1"/>
    <col min="13052" max="13052" width="38.7109375" style="100" customWidth="1"/>
    <col min="13053" max="13053" width="15.5703125" style="100" bestFit="1" customWidth="1"/>
    <col min="13054" max="13306" width="11.42578125" style="100"/>
    <col min="13307" max="13307" width="70" style="100" customWidth="1"/>
    <col min="13308" max="13308" width="38.7109375" style="100" customWidth="1"/>
    <col min="13309" max="13309" width="15.5703125" style="100" bestFit="1" customWidth="1"/>
    <col min="13310" max="13562" width="11.42578125" style="100"/>
    <col min="13563" max="13563" width="70" style="100" customWidth="1"/>
    <col min="13564" max="13564" width="38.7109375" style="100" customWidth="1"/>
    <col min="13565" max="13565" width="15.5703125" style="100" bestFit="1" customWidth="1"/>
    <col min="13566" max="13818" width="11.42578125" style="100"/>
    <col min="13819" max="13819" width="70" style="100" customWidth="1"/>
    <col min="13820" max="13820" width="38.7109375" style="100" customWidth="1"/>
    <col min="13821" max="13821" width="15.5703125" style="100" bestFit="1" customWidth="1"/>
    <col min="13822" max="14074" width="11.42578125" style="100"/>
    <col min="14075" max="14075" width="70" style="100" customWidth="1"/>
    <col min="14076" max="14076" width="38.7109375" style="100" customWidth="1"/>
    <col min="14077" max="14077" width="15.5703125" style="100" bestFit="1" customWidth="1"/>
    <col min="14078" max="14330" width="11.42578125" style="100"/>
    <col min="14331" max="14331" width="70" style="100" customWidth="1"/>
    <col min="14332" max="14332" width="38.7109375" style="100" customWidth="1"/>
    <col min="14333" max="14333" width="15.5703125" style="100" bestFit="1" customWidth="1"/>
    <col min="14334" max="14586" width="11.42578125" style="100"/>
    <col min="14587" max="14587" width="70" style="100" customWidth="1"/>
    <col min="14588" max="14588" width="38.7109375" style="100" customWidth="1"/>
    <col min="14589" max="14589" width="15.5703125" style="100" bestFit="1" customWidth="1"/>
    <col min="14590" max="14842" width="11.42578125" style="100"/>
    <col min="14843" max="14843" width="70" style="100" customWidth="1"/>
    <col min="14844" max="14844" width="38.7109375" style="100" customWidth="1"/>
    <col min="14845" max="14845" width="15.5703125" style="100" bestFit="1" customWidth="1"/>
    <col min="14846" max="15098" width="11.42578125" style="100"/>
    <col min="15099" max="15099" width="70" style="100" customWidth="1"/>
    <col min="15100" max="15100" width="38.7109375" style="100" customWidth="1"/>
    <col min="15101" max="15101" width="15.5703125" style="100" bestFit="1" customWidth="1"/>
    <col min="15102" max="15354" width="11.42578125" style="100"/>
    <col min="15355" max="15355" width="70" style="100" customWidth="1"/>
    <col min="15356" max="15356" width="38.7109375" style="100" customWidth="1"/>
    <col min="15357" max="15357" width="15.5703125" style="100" bestFit="1" customWidth="1"/>
    <col min="15358" max="15610" width="11.42578125" style="100"/>
    <col min="15611" max="15611" width="70" style="100" customWidth="1"/>
    <col min="15612" max="15612" width="38.7109375" style="100" customWidth="1"/>
    <col min="15613" max="15613" width="15.5703125" style="100" bestFit="1" customWidth="1"/>
    <col min="15614" max="15866" width="11.42578125" style="100"/>
    <col min="15867" max="15867" width="70" style="100" customWidth="1"/>
    <col min="15868" max="15868" width="38.7109375" style="100" customWidth="1"/>
    <col min="15869" max="15869" width="15.5703125" style="100" bestFit="1" customWidth="1"/>
    <col min="15870" max="16122" width="11.42578125" style="100"/>
    <col min="16123" max="16123" width="70" style="100" customWidth="1"/>
    <col min="16124" max="16124" width="38.7109375" style="100" customWidth="1"/>
    <col min="16125" max="16125" width="15.5703125" style="100" bestFit="1" customWidth="1"/>
    <col min="16126" max="16384" width="11.42578125" style="100"/>
  </cols>
  <sheetData>
    <row r="1" spans="2:5" s="99" customFormat="1">
      <c r="B1" s="395" t="s">
        <v>278</v>
      </c>
      <c r="C1" s="396"/>
      <c r="D1" s="401"/>
      <c r="E1" s="98"/>
    </row>
    <row r="2" spans="2:5" s="99" customFormat="1">
      <c r="B2" s="397"/>
      <c r="C2" s="398"/>
      <c r="D2" s="402"/>
      <c r="E2" s="98"/>
    </row>
    <row r="3" spans="2:5" s="99" customFormat="1">
      <c r="B3" s="397"/>
      <c r="C3" s="398"/>
      <c r="D3" s="402"/>
      <c r="E3" s="98"/>
    </row>
    <row r="4" spans="2:5" s="99" customFormat="1">
      <c r="B4" s="397"/>
      <c r="C4" s="398"/>
      <c r="D4" s="402"/>
      <c r="E4" s="98"/>
    </row>
    <row r="5" spans="2:5" ht="16.5" thickBot="1">
      <c r="B5" s="399"/>
      <c r="C5" s="400"/>
      <c r="D5" s="403"/>
    </row>
    <row r="6" spans="2:5">
      <c r="B6" s="404" t="s">
        <v>70</v>
      </c>
      <c r="C6" s="405"/>
      <c r="D6" s="406"/>
    </row>
    <row r="7" spans="2:5" ht="16.5" thickBot="1">
      <c r="B7" s="407"/>
      <c r="C7" s="408"/>
      <c r="D7" s="409"/>
    </row>
    <row r="8" spans="2:5" ht="16.5" thickBot="1">
      <c r="B8" s="101"/>
      <c r="C8" s="98"/>
      <c r="D8" s="102"/>
    </row>
    <row r="9" spans="2:5" ht="16.5" thickBot="1">
      <c r="B9" s="103"/>
      <c r="C9" s="410"/>
      <c r="D9" s="411"/>
    </row>
    <row r="10" spans="2:5">
      <c r="B10" s="104">
        <v>1</v>
      </c>
      <c r="C10" s="105" t="str">
        <f>+PRESUPUESTO!B12</f>
        <v>PRELIMINARES</v>
      </c>
      <c r="D10" s="106">
        <f>+SUM(PRESUPUESTO!F13:F19)</f>
        <v>0</v>
      </c>
      <c r="E10" s="107"/>
    </row>
    <row r="11" spans="2:5">
      <c r="B11" s="108">
        <v>2</v>
      </c>
      <c r="C11" s="109" t="str">
        <f>+PRESUPUESTO!B21</f>
        <v>EXCAVACIONES</v>
      </c>
      <c r="D11" s="110">
        <f>+SUM(PRESUPUESTO!F22:F26)</f>
        <v>0</v>
      </c>
      <c r="E11" s="107"/>
    </row>
    <row r="12" spans="2:5">
      <c r="B12" s="108">
        <v>3</v>
      </c>
      <c r="C12" s="109" t="str">
        <f>+PRESUPUESTO!B29</f>
        <v>RELLENO DE MATERIAL SELECCIONADO</v>
      </c>
      <c r="D12" s="110">
        <f>+SUM(PRESUPUESTO!F30)</f>
        <v>0</v>
      </c>
      <c r="E12" s="107"/>
    </row>
    <row r="13" spans="2:5">
      <c r="B13" s="104">
        <v>4</v>
      </c>
      <c r="C13" s="109" t="str">
        <f>+PRESUPUESTO!B31</f>
        <v>CONCRETOS</v>
      </c>
      <c r="D13" s="110">
        <f>+SUM(PRESUPUESTO!F32:F33)</f>
        <v>0</v>
      </c>
      <c r="E13" s="107"/>
    </row>
    <row r="14" spans="2:5">
      <c r="B14" s="108">
        <v>5</v>
      </c>
      <c r="C14" s="109" t="str">
        <f>+PRESUPUESTO!B34</f>
        <v>GAVIÓN</v>
      </c>
      <c r="D14" s="110">
        <f>+SUM(PRESUPUESTO!F35:F36)</f>
        <v>0</v>
      </c>
      <c r="E14" s="107"/>
    </row>
    <row r="15" spans="2:5">
      <c r="B15" s="108">
        <v>6</v>
      </c>
      <c r="C15" s="109" t="str">
        <f>+PRESUPUESTO!B37</f>
        <v>ANCLAJES</v>
      </c>
      <c r="D15" s="110">
        <f>+SUM(PRESUPUESTO!F38:F40)</f>
        <v>0</v>
      </c>
      <c r="E15" s="107"/>
    </row>
    <row r="16" spans="2:5">
      <c r="B16" s="104">
        <v>7</v>
      </c>
      <c r="C16" s="109" t="str">
        <f>+PRESUPUESTO!B41</f>
        <v>RECUBRIMIENTO</v>
      </c>
      <c r="D16" s="110">
        <f>+SUM(PRESUPUESTO!F42:F48)</f>
        <v>0</v>
      </c>
      <c r="E16" s="107"/>
    </row>
    <row r="17" spans="2:5">
      <c r="B17" s="108">
        <v>8</v>
      </c>
      <c r="C17" s="109" t="str">
        <f>+PRESUPUESTO!B49</f>
        <v>CERRAMIENTO Y REVEGETALIZACIÓN</v>
      </c>
      <c r="D17" s="110">
        <f>+SUM(PRESUPUESTO!F50:F54)</f>
        <v>0</v>
      </c>
      <c r="E17" s="107"/>
    </row>
    <row r="18" spans="2:5">
      <c r="B18" s="108">
        <v>9</v>
      </c>
      <c r="C18" s="109" t="str">
        <f>+PRESUPUESTO!B55</f>
        <v>PLANES DE MANEJO AMBIENTAL Y TRANSITO</v>
      </c>
      <c r="D18" s="110">
        <f>+SUM(PRESUPUESTO!F56:F57)</f>
        <v>0</v>
      </c>
      <c r="E18" s="107"/>
    </row>
    <row r="19" spans="2:5">
      <c r="B19" s="108"/>
      <c r="C19" s="109"/>
      <c r="D19" s="110"/>
      <c r="E19" s="107"/>
    </row>
    <row r="20" spans="2:5">
      <c r="B20" s="412" t="s">
        <v>71</v>
      </c>
      <c r="C20" s="413"/>
      <c r="D20" s="111">
        <f>SUM(D9:D19)</f>
        <v>0</v>
      </c>
      <c r="E20" s="107"/>
    </row>
    <row r="21" spans="2:5">
      <c r="B21" s="153" t="e">
        <f>+'AIU  V2C'!K68</f>
        <v>#DIV/0!</v>
      </c>
      <c r="C21" s="113" t="s">
        <v>72</v>
      </c>
      <c r="D21" s="114" t="e">
        <f>+D20*B21</f>
        <v>#DIV/0!</v>
      </c>
    </row>
    <row r="22" spans="2:5">
      <c r="B22" s="112"/>
      <c r="C22" s="113" t="s">
        <v>73</v>
      </c>
      <c r="D22" s="114">
        <f>+D20*B22</f>
        <v>0</v>
      </c>
    </row>
    <row r="23" spans="2:5" ht="16.5" thickBot="1">
      <c r="B23" s="115">
        <v>0.19</v>
      </c>
      <c r="C23" s="116" t="s">
        <v>74</v>
      </c>
      <c r="D23" s="117">
        <f>+D22*B23</f>
        <v>0</v>
      </c>
    </row>
    <row r="24" spans="2:5" ht="16.5" thickBot="1">
      <c r="B24" s="393" t="s">
        <v>276</v>
      </c>
      <c r="C24" s="394"/>
      <c r="D24" s="118" t="e">
        <f>SUM(D20:D23)</f>
        <v>#DIV/0!</v>
      </c>
    </row>
    <row r="27" spans="2:5">
      <c r="E27" s="154"/>
    </row>
    <row r="28" spans="2:5">
      <c r="E28" s="359"/>
    </row>
    <row r="29" spans="2:5">
      <c r="E29" s="360"/>
    </row>
  </sheetData>
  <mergeCells count="6">
    <mergeCell ref="B24:C24"/>
    <mergeCell ref="B1:C5"/>
    <mergeCell ref="D1:D5"/>
    <mergeCell ref="B6:D7"/>
    <mergeCell ref="C9:D9"/>
    <mergeCell ref="B20:C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A658-292F-4718-84DA-A0B0C01F32F9}">
  <dimension ref="A1:O33"/>
  <sheetViews>
    <sheetView view="pageBreakPreview" topLeftCell="A9" zoomScale="75" zoomScaleNormal="100" zoomScaleSheetLayoutView="75" workbookViewId="0">
      <selection activeCell="A29" sqref="A29:F30"/>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4" customHeight="1">
      <c r="A6" s="4"/>
      <c r="B6" s="459" t="s">
        <v>56</v>
      </c>
      <c r="C6" s="460"/>
      <c r="D6" s="461"/>
      <c r="E6" s="5" t="s">
        <v>20</v>
      </c>
      <c r="F6" s="6">
        <v>2.2000000000000002</v>
      </c>
    </row>
    <row r="7" spans="1:15">
      <c r="A7" s="4" t="s">
        <v>21</v>
      </c>
      <c r="B7" s="462" t="str">
        <f>+VLOOKUP(F6,PRESUPUESTO!$A$13:$F$57,2,FALSE)</f>
        <v>Perfilamiento del talud, incluye perfilamiento, cargue y disposición final del material proveniente del perfilamiento.</v>
      </c>
      <c r="C7" s="463"/>
      <c r="D7" s="464"/>
      <c r="E7" s="5" t="s">
        <v>22</v>
      </c>
      <c r="F7" s="138" t="str">
        <f>+VLOOKUP(F6,PRESUPUESTO!$A$13:$F$57,3,FALSE)</f>
        <v>m2</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367"/>
      <c r="F24" s="12"/>
      <c r="G24" s="13"/>
      <c r="H24" s="13"/>
      <c r="I24" s="2"/>
      <c r="J24" s="2"/>
    </row>
    <row r="25" spans="1:15" s="15" customFormat="1" ht="26.25" customHeight="1">
      <c r="A25" s="43"/>
      <c r="B25" s="44"/>
      <c r="C25" s="30"/>
      <c r="D25" s="31"/>
      <c r="E25" s="6"/>
      <c r="F25" s="12"/>
      <c r="G25" s="13"/>
      <c r="H25" s="13"/>
      <c r="I25" s="2"/>
      <c r="J25" s="2"/>
    </row>
    <row r="26" spans="1:15" s="15" customFormat="1" ht="25.9" customHeight="1">
      <c r="A26" s="470"/>
      <c r="B26" s="471"/>
      <c r="C26" s="472"/>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35"/>
      <c r="D29" s="36"/>
      <c r="E29" s="5"/>
      <c r="F29" s="37"/>
    </row>
    <row r="30" spans="1:15" ht="24" customHeight="1">
      <c r="A30" s="20"/>
      <c r="B30" s="45"/>
      <c r="C30" s="35"/>
      <c r="D30" s="36"/>
      <c r="E30" s="5"/>
      <c r="F30" s="37"/>
    </row>
    <row r="31" spans="1:15" s="15" customFormat="1" ht="25.9" customHeight="1">
      <c r="A31" s="470"/>
      <c r="B31" s="471"/>
      <c r="C31" s="472"/>
      <c r="D31" s="5" t="s">
        <v>30</v>
      </c>
      <c r="E31" s="5"/>
      <c r="F31" s="17">
        <f>SUM(F29:F30)</f>
        <v>0</v>
      </c>
      <c r="G31" s="13"/>
      <c r="H31" s="13"/>
      <c r="I31" s="2"/>
      <c r="J31" s="2"/>
    </row>
    <row r="32" spans="1:15" ht="18.600000000000001" customHeight="1" thickBot="1">
      <c r="A32" s="476"/>
      <c r="B32" s="477"/>
      <c r="C32" s="477"/>
      <c r="D32" s="477"/>
      <c r="E32" s="477"/>
      <c r="F32" s="478"/>
    </row>
    <row r="33" spans="1:10" s="15" customFormat="1" ht="24.6" customHeight="1">
      <c r="A33" s="473" t="s">
        <v>46</v>
      </c>
      <c r="B33" s="474"/>
      <c r="C33" s="474"/>
      <c r="D33" s="474"/>
      <c r="E33" s="475"/>
      <c r="F33" s="38">
        <f>+ROUND(F14+F20+F26+F31,0)</f>
        <v>0</v>
      </c>
      <c r="I33" s="39"/>
      <c r="J33" s="40"/>
    </row>
  </sheetData>
  <protectedRanges>
    <protectedRange sqref="A11:B11" name="MATERIALES_1_1"/>
    <protectedRange sqref="A13:B13" name="MATERIALES_1_1_1"/>
  </protectedRanges>
  <mergeCells count="22">
    <mergeCell ref="A1:C1"/>
    <mergeCell ref="D1:F3"/>
    <mergeCell ref="A2:C2"/>
    <mergeCell ref="A3:C3"/>
    <mergeCell ref="A26:C26"/>
    <mergeCell ref="A20:C20"/>
    <mergeCell ref="A5:F5"/>
    <mergeCell ref="B6:D6"/>
    <mergeCell ref="B7:D7"/>
    <mergeCell ref="B8:D8"/>
    <mergeCell ref="A9:F9"/>
    <mergeCell ref="A10:B10"/>
    <mergeCell ref="A11:B11"/>
    <mergeCell ref="A12:B12"/>
    <mergeCell ref="A13:B13"/>
    <mergeCell ref="A14:C14"/>
    <mergeCell ref="A15:F15"/>
    <mergeCell ref="A27:F27"/>
    <mergeCell ref="A31:C31"/>
    <mergeCell ref="A32:F32"/>
    <mergeCell ref="A33:E33"/>
    <mergeCell ref="A21:F21"/>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B2EAB-0B64-4219-B778-AF51D6AE3E06}">
  <dimension ref="A1:O33"/>
  <sheetViews>
    <sheetView view="pageBreakPreview" topLeftCell="A11" zoomScale="75" zoomScaleNormal="100" zoomScaleSheetLayoutView="75" workbookViewId="0">
      <selection activeCell="A29" sqref="A29:F30"/>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6" customHeight="1">
      <c r="A6" s="4"/>
      <c r="B6" s="459" t="s">
        <v>56</v>
      </c>
      <c r="C6" s="460"/>
      <c r="D6" s="461"/>
      <c r="E6" s="5" t="s">
        <v>20</v>
      </c>
      <c r="F6" s="6">
        <v>2.2999999999999998</v>
      </c>
    </row>
    <row r="7" spans="1:15" ht="73.900000000000006" customHeight="1">
      <c r="A7" s="4" t="s">
        <v>21</v>
      </c>
      <c r="B7" s="462" t="str">
        <f>+VLOOKUP(F6,PRESUPUESTO!$A$13:$F$57,2,FALSE)</f>
        <v xml:space="preserve">Botada de material proveniente excavaciones del rio ( Llave antisocavación, material  en contacto con agua) </v>
      </c>
      <c r="C7" s="463"/>
      <c r="D7" s="464"/>
      <c r="E7" s="5" t="s">
        <v>22</v>
      </c>
      <c r="F7" s="138" t="str">
        <f>+VLOOKUP(F6,PRESUPUESTO!$A$13:$F$57,3,FALSE)</f>
        <v>m3</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367"/>
      <c r="F24" s="12"/>
      <c r="G24" s="13"/>
      <c r="H24" s="13"/>
      <c r="I24" s="2"/>
      <c r="J24" s="2"/>
    </row>
    <row r="25" spans="1:15" s="15" customFormat="1" ht="26.25" customHeight="1">
      <c r="A25" s="43"/>
      <c r="B25" s="44"/>
      <c r="C25" s="30"/>
      <c r="D25" s="31"/>
      <c r="E25" s="6"/>
      <c r="F25" s="12"/>
      <c r="G25" s="13"/>
      <c r="H25" s="13"/>
      <c r="I25" s="2"/>
      <c r="J25" s="2"/>
    </row>
    <row r="26" spans="1:15" s="15" customFormat="1" ht="25.9" customHeight="1">
      <c r="A26" s="470"/>
      <c r="B26" s="471"/>
      <c r="C26" s="472"/>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35"/>
      <c r="D29" s="36"/>
      <c r="E29" s="5"/>
      <c r="F29" s="37"/>
    </row>
    <row r="30" spans="1:15" ht="24" customHeight="1">
      <c r="A30" s="20"/>
      <c r="B30" s="45"/>
      <c r="C30" s="35"/>
      <c r="D30" s="36"/>
      <c r="E30" s="5"/>
      <c r="F30" s="37"/>
    </row>
    <row r="31" spans="1:15" s="15" customFormat="1" ht="25.9" customHeight="1">
      <c r="A31" s="470"/>
      <c r="B31" s="471"/>
      <c r="C31" s="472"/>
      <c r="D31" s="5" t="s">
        <v>30</v>
      </c>
      <c r="E31" s="5"/>
      <c r="F31" s="17">
        <f>SUM(F29:F30)</f>
        <v>0</v>
      </c>
      <c r="G31" s="13"/>
      <c r="H31" s="13"/>
      <c r="I31" s="2"/>
      <c r="J31" s="2"/>
    </row>
    <row r="32" spans="1:15" ht="18.600000000000001" customHeight="1" thickBot="1">
      <c r="A32" s="476"/>
      <c r="B32" s="477"/>
      <c r="C32" s="477"/>
      <c r="D32" s="477"/>
      <c r="E32" s="477"/>
      <c r="F32" s="478"/>
    </row>
    <row r="33" spans="1:10" s="15" customFormat="1" ht="24.6" customHeight="1">
      <c r="A33" s="473" t="s">
        <v>46</v>
      </c>
      <c r="B33" s="474"/>
      <c r="C33" s="474"/>
      <c r="D33" s="474"/>
      <c r="E33" s="475"/>
      <c r="F33" s="38">
        <f>+ROUND(F14+F20+F26+F31,0)</f>
        <v>0</v>
      </c>
      <c r="I33" s="39"/>
      <c r="J33" s="40"/>
    </row>
  </sheetData>
  <protectedRanges>
    <protectedRange sqref="A11:B11" name="MATERIALES_1_1"/>
    <protectedRange sqref="A13:B13" name="MATERIALES_1_1_1"/>
  </protectedRanges>
  <mergeCells count="22">
    <mergeCell ref="A1:C1"/>
    <mergeCell ref="D1:F3"/>
    <mergeCell ref="A2:C2"/>
    <mergeCell ref="A3:C3"/>
    <mergeCell ref="A10:B10"/>
    <mergeCell ref="A5:F5"/>
    <mergeCell ref="B6:D6"/>
    <mergeCell ref="B7:D7"/>
    <mergeCell ref="B8:D8"/>
    <mergeCell ref="A9:F9"/>
    <mergeCell ref="A33:E33"/>
    <mergeCell ref="A11:B11"/>
    <mergeCell ref="A12:B12"/>
    <mergeCell ref="A13:B13"/>
    <mergeCell ref="A14:C14"/>
    <mergeCell ref="A15:F15"/>
    <mergeCell ref="A20:C20"/>
    <mergeCell ref="A21:F21"/>
    <mergeCell ref="A26:C26"/>
    <mergeCell ref="A27:F27"/>
    <mergeCell ref="A31:C31"/>
    <mergeCell ref="A32:F32"/>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C7CF-2F8F-46F0-9DFF-A0947C312DF7}">
  <dimension ref="A1:O30"/>
  <sheetViews>
    <sheetView view="pageBreakPreview" topLeftCell="A6" zoomScale="75" zoomScaleNormal="100" zoomScaleSheetLayoutView="75" workbookViewId="0">
      <selection activeCell="A27" sqref="A27:F27"/>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8.65" customHeight="1">
      <c r="A6" s="4"/>
      <c r="B6" s="459" t="s">
        <v>56</v>
      </c>
      <c r="C6" s="460"/>
      <c r="D6" s="461"/>
      <c r="E6" s="5" t="s">
        <v>20</v>
      </c>
      <c r="F6" s="6">
        <v>2.4</v>
      </c>
    </row>
    <row r="7" spans="1:15" ht="73.900000000000006" customHeight="1">
      <c r="A7" s="4" t="s">
        <v>21</v>
      </c>
      <c r="B7" s="462" t="str">
        <f>+VLOOKUP(F6,PRESUPUESTO!$A$13:$F$57,2,FALSE)</f>
        <v>Excavación mecánica para estructuras varias en material común en seco. Incluye cargue y disposición final.</v>
      </c>
      <c r="C7" s="463"/>
      <c r="D7" s="464"/>
      <c r="E7" s="5" t="s">
        <v>22</v>
      </c>
      <c r="F7" s="138" t="str">
        <f>+VLOOKUP(F6,PRESUPUESTO!$A$13:$F$57,3,FALSE)</f>
        <v>m3</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7.6" customHeight="1">
      <c r="A12" s="470"/>
      <c r="B12" s="471"/>
      <c r="C12" s="472"/>
      <c r="D12" s="5" t="s">
        <v>30</v>
      </c>
      <c r="E12" s="5"/>
      <c r="F12" s="17">
        <f>SUM(F11:F11)</f>
        <v>0</v>
      </c>
      <c r="G12" s="13"/>
      <c r="H12" s="13"/>
      <c r="I12" s="2"/>
      <c r="J12" s="2"/>
    </row>
    <row r="13" spans="1:15" ht="23.65" customHeight="1">
      <c r="A13" s="465" t="s">
        <v>31</v>
      </c>
      <c r="B13" s="466"/>
      <c r="C13" s="466"/>
      <c r="D13" s="466"/>
      <c r="E13" s="466"/>
      <c r="F13" s="467"/>
    </row>
    <row r="14" spans="1:15" s="15" customFormat="1" ht="50.25" customHeight="1">
      <c r="A14" s="8" t="s">
        <v>32</v>
      </c>
      <c r="B14" s="8" t="s">
        <v>27</v>
      </c>
      <c r="C14" s="8" t="s">
        <v>33</v>
      </c>
      <c r="D14" s="8" t="s">
        <v>34</v>
      </c>
      <c r="E14" s="5" t="s">
        <v>35</v>
      </c>
      <c r="F14" s="4" t="s">
        <v>36</v>
      </c>
      <c r="G14" s="13"/>
      <c r="H14" s="13"/>
      <c r="I14" s="2"/>
      <c r="J14" s="2"/>
      <c r="L14" s="18"/>
      <c r="M14" s="18"/>
      <c r="N14" s="19"/>
      <c r="O14" s="19"/>
    </row>
    <row r="15" spans="1:15" s="15" customFormat="1" ht="24" customHeight="1">
      <c r="A15" s="20"/>
      <c r="B15" s="7"/>
      <c r="C15" s="21"/>
      <c r="D15" s="22"/>
      <c r="E15" s="23"/>
      <c r="F15" s="12"/>
      <c r="G15" s="13"/>
      <c r="H15" s="13"/>
      <c r="I15" s="2"/>
      <c r="J15" s="2"/>
    </row>
    <row r="16" spans="1:15" s="15" customFormat="1" ht="24.6" customHeight="1">
      <c r="A16" s="20"/>
      <c r="B16" s="7"/>
      <c r="C16" s="21"/>
      <c r="D16" s="22"/>
      <c r="E16" s="23"/>
      <c r="F16" s="12"/>
      <c r="G16" s="13"/>
      <c r="H16" s="13"/>
      <c r="I16" s="13"/>
      <c r="J16" s="2"/>
      <c r="O16" s="19"/>
    </row>
    <row r="17" spans="1:15" s="15" customFormat="1" ht="24.6" customHeight="1">
      <c r="A17" s="20"/>
      <c r="B17" s="7"/>
      <c r="C17" s="21"/>
      <c r="D17" s="22"/>
      <c r="E17" s="23"/>
      <c r="F17" s="12"/>
      <c r="G17" s="13"/>
      <c r="H17" s="13"/>
      <c r="I17" s="2"/>
      <c r="J17" s="2"/>
      <c r="O17" s="19"/>
    </row>
    <row r="18" spans="1:15" s="15" customFormat="1" ht="30" customHeight="1">
      <c r="A18" s="470"/>
      <c r="B18" s="471"/>
      <c r="C18" s="472"/>
      <c r="D18" s="5" t="s">
        <v>30</v>
      </c>
      <c r="E18" s="5"/>
      <c r="F18" s="17">
        <f>SUM(F15:F17)</f>
        <v>0</v>
      </c>
      <c r="G18" s="13"/>
      <c r="H18" s="13"/>
      <c r="I18" s="2"/>
      <c r="J18" s="2"/>
    </row>
    <row r="19" spans="1:15" ht="23.65" customHeight="1">
      <c r="A19" s="465" t="s">
        <v>37</v>
      </c>
      <c r="B19" s="466"/>
      <c r="C19" s="466"/>
      <c r="D19" s="466"/>
      <c r="E19" s="466"/>
      <c r="F19" s="467"/>
    </row>
    <row r="20" spans="1:15" s="2" customFormat="1" ht="33.75" customHeight="1">
      <c r="A20" s="8" t="s">
        <v>25</v>
      </c>
      <c r="B20" s="8" t="s">
        <v>26</v>
      </c>
      <c r="C20" s="8" t="s">
        <v>38</v>
      </c>
      <c r="D20" s="8" t="s">
        <v>39</v>
      </c>
      <c r="E20" s="5" t="s">
        <v>40</v>
      </c>
      <c r="F20" s="8" t="s">
        <v>36</v>
      </c>
      <c r="G20" s="9"/>
      <c r="H20" s="9"/>
      <c r="O20" s="24"/>
    </row>
    <row r="21" spans="1:15" s="15" customFormat="1" ht="26.25" customHeight="1">
      <c r="A21" s="25"/>
      <c r="B21" s="26"/>
      <c r="C21" s="27"/>
      <c r="D21" s="28"/>
      <c r="E21" s="26"/>
      <c r="F21" s="29"/>
      <c r="G21" s="13"/>
      <c r="H21" s="13"/>
      <c r="I21" s="2"/>
      <c r="J21" s="2"/>
    </row>
    <row r="22" spans="1:15" s="15" customFormat="1" ht="26.25" customHeight="1">
      <c r="A22" s="43"/>
      <c r="B22" s="44"/>
      <c r="C22" s="30"/>
      <c r="D22" s="31"/>
      <c r="E22" s="6"/>
      <c r="F22" s="12"/>
      <c r="G22" s="13"/>
      <c r="H22" s="13"/>
      <c r="I22" s="2"/>
      <c r="J22" s="2"/>
    </row>
    <row r="23" spans="1:15" s="15" customFormat="1" ht="26.25" customHeight="1">
      <c r="A23" s="43"/>
      <c r="B23" s="44"/>
      <c r="C23" s="30"/>
      <c r="D23" s="31"/>
      <c r="E23" s="6"/>
      <c r="F23" s="12"/>
      <c r="G23" s="13"/>
      <c r="H23" s="13"/>
      <c r="I23" s="2"/>
      <c r="J23" s="2"/>
    </row>
    <row r="24" spans="1:15" s="15" customFormat="1" ht="25.9" customHeight="1">
      <c r="A24" s="470"/>
      <c r="B24" s="471"/>
      <c r="C24" s="472"/>
      <c r="D24" s="5" t="s">
        <v>30</v>
      </c>
      <c r="E24" s="5"/>
      <c r="F24" s="17">
        <f>SUM(F21:F23)</f>
        <v>0</v>
      </c>
      <c r="G24" s="13"/>
      <c r="H24" s="13"/>
      <c r="I24" s="2"/>
      <c r="J24" s="2"/>
    </row>
    <row r="25" spans="1:15" ht="23.65" customHeight="1">
      <c r="A25" s="465" t="s">
        <v>43</v>
      </c>
      <c r="B25" s="466"/>
      <c r="C25" s="466"/>
      <c r="D25" s="466"/>
      <c r="E25" s="466"/>
      <c r="F25" s="467"/>
    </row>
    <row r="26" spans="1:15" s="34" customFormat="1" ht="21" customHeight="1">
      <c r="A26" s="32" t="s">
        <v>25</v>
      </c>
      <c r="B26" s="32" t="s">
        <v>26</v>
      </c>
      <c r="C26" s="32" t="s">
        <v>44</v>
      </c>
      <c r="D26" s="32" t="s">
        <v>39</v>
      </c>
      <c r="E26" s="8" t="s">
        <v>45</v>
      </c>
      <c r="F26" s="32" t="s">
        <v>36</v>
      </c>
      <c r="G26" s="33"/>
      <c r="H26" s="33"/>
      <c r="I26" s="2"/>
      <c r="J26" s="2"/>
    </row>
    <row r="27" spans="1:15" ht="24" customHeight="1">
      <c r="A27" s="20"/>
      <c r="B27" s="45"/>
      <c r="C27" s="35"/>
      <c r="D27" s="36"/>
      <c r="E27" s="5"/>
      <c r="F27" s="37"/>
    </row>
    <row r="28" spans="1:15" s="15" customFormat="1" ht="25.9" customHeight="1">
      <c r="A28" s="470"/>
      <c r="B28" s="471"/>
      <c r="C28" s="472"/>
      <c r="D28" s="5" t="s">
        <v>30</v>
      </c>
      <c r="E28" s="5"/>
      <c r="F28" s="17">
        <f>SUM(F27)</f>
        <v>0</v>
      </c>
      <c r="G28" s="13"/>
      <c r="H28" s="13"/>
      <c r="I28" s="2"/>
      <c r="J28" s="2"/>
    </row>
    <row r="29" spans="1:15" ht="18.600000000000001" customHeight="1" thickBot="1">
      <c r="A29" s="476"/>
      <c r="B29" s="477"/>
      <c r="C29" s="477"/>
      <c r="D29" s="477"/>
      <c r="E29" s="477"/>
      <c r="F29" s="478"/>
    </row>
    <row r="30" spans="1:15" s="15" customFormat="1" ht="24.6" customHeight="1">
      <c r="A30" s="473" t="s">
        <v>46</v>
      </c>
      <c r="B30" s="474"/>
      <c r="C30" s="474"/>
      <c r="D30" s="474"/>
      <c r="E30" s="475"/>
      <c r="F30" s="38">
        <f>+ROUND(F12+F18+F24+F28,0)</f>
        <v>0</v>
      </c>
      <c r="I30" s="39"/>
      <c r="J30" s="40"/>
    </row>
  </sheetData>
  <protectedRanges>
    <protectedRange sqref="A11:B11" name="MATERIALES_1_1"/>
  </protectedRanges>
  <mergeCells count="20">
    <mergeCell ref="A30:E30"/>
    <mergeCell ref="A18:C18"/>
    <mergeCell ref="A5:F5"/>
    <mergeCell ref="B6:D6"/>
    <mergeCell ref="B7:D7"/>
    <mergeCell ref="B8:D8"/>
    <mergeCell ref="A9:F9"/>
    <mergeCell ref="A10:B10"/>
    <mergeCell ref="A11:B11"/>
    <mergeCell ref="A12:C12"/>
    <mergeCell ref="A13:F13"/>
    <mergeCell ref="A19:F19"/>
    <mergeCell ref="A24:C24"/>
    <mergeCell ref="A25:F25"/>
    <mergeCell ref="A28:C28"/>
    <mergeCell ref="A29:F29"/>
    <mergeCell ref="A1:C1"/>
    <mergeCell ref="D1:F3"/>
    <mergeCell ref="A2:C2"/>
    <mergeCell ref="A3:C3"/>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B82F7-9C5C-4767-B5E7-C4198B4E8384}">
  <dimension ref="A1:O31"/>
  <sheetViews>
    <sheetView view="pageBreakPreview" topLeftCell="A7" zoomScale="75" zoomScaleNormal="100" zoomScaleSheetLayoutView="75" workbookViewId="0">
      <selection activeCell="A22" sqref="A22:F24"/>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6.710937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5.65" customHeight="1">
      <c r="A6" s="4"/>
      <c r="B6" s="459" t="s">
        <v>56</v>
      </c>
      <c r="C6" s="460"/>
      <c r="D6" s="461"/>
      <c r="E6" s="5" t="s">
        <v>20</v>
      </c>
      <c r="F6" s="6">
        <v>2.5</v>
      </c>
    </row>
    <row r="7" spans="1:15" ht="73.900000000000006" customHeight="1">
      <c r="A7" s="4" t="s">
        <v>21</v>
      </c>
      <c r="B7" s="462" t="str">
        <f>+VLOOKUP(F6,PRESUPUESTO!$A$13:$F$57,2,FALSE)</f>
        <v>Demolición de roca a cielo abierto, con agente demoledor no explosivo, para volúmenes de roca mayores a 0.10 m3. Incluye cemento demoledor, desembombe, acarreo interno a sitio de acopio donde indique la interventoría y todo lo necesario para su correcta ejecución. Incluye cargue y disposición final del material. No incluye transporte.</v>
      </c>
      <c r="C7" s="463"/>
      <c r="D7" s="464"/>
      <c r="E7" s="5" t="s">
        <v>22</v>
      </c>
      <c r="F7" s="138" t="str">
        <f>+VLOOKUP(F6,PRESUPUESTO!$A$13:$F$57,3,FALSE)</f>
        <v>m3</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7.6" customHeight="1">
      <c r="A13" s="470"/>
      <c r="B13" s="471"/>
      <c r="C13" s="472"/>
      <c r="D13" s="5" t="s">
        <v>30</v>
      </c>
      <c r="E13" s="5"/>
      <c r="F13" s="17">
        <f>SUM(F11:F12)</f>
        <v>0</v>
      </c>
      <c r="G13" s="13"/>
      <c r="H13" s="13"/>
      <c r="I13" s="2"/>
      <c r="J13" s="2"/>
    </row>
    <row r="14" spans="1:15" ht="23.65" customHeight="1">
      <c r="A14" s="465" t="s">
        <v>31</v>
      </c>
      <c r="B14" s="466"/>
      <c r="C14" s="466"/>
      <c r="D14" s="466"/>
      <c r="E14" s="466"/>
      <c r="F14" s="467"/>
    </row>
    <row r="15" spans="1:15" s="15" customFormat="1" ht="50.25" customHeight="1">
      <c r="A15" s="8" t="s">
        <v>32</v>
      </c>
      <c r="B15" s="8" t="s">
        <v>27</v>
      </c>
      <c r="C15" s="8" t="s">
        <v>33</v>
      </c>
      <c r="D15" s="8" t="s">
        <v>34</v>
      </c>
      <c r="E15" s="5" t="s">
        <v>35</v>
      </c>
      <c r="F15" s="4" t="s">
        <v>36</v>
      </c>
      <c r="G15" s="13"/>
      <c r="H15" s="13"/>
      <c r="I15" s="2"/>
      <c r="J15" s="2"/>
      <c r="L15" s="18"/>
      <c r="M15" s="18"/>
      <c r="N15" s="19"/>
      <c r="O15" s="19"/>
    </row>
    <row r="16" spans="1:15" s="15" customFormat="1" ht="24" customHeight="1">
      <c r="A16" s="20"/>
      <c r="B16" s="7"/>
      <c r="C16" s="21"/>
      <c r="D16" s="22"/>
      <c r="E16" s="23"/>
      <c r="F16" s="12"/>
      <c r="G16" s="13"/>
      <c r="H16" s="13"/>
      <c r="I16" s="2"/>
      <c r="J16" s="2"/>
    </row>
    <row r="17" spans="1:15" s="15" customFormat="1" ht="24.6" customHeight="1">
      <c r="A17" s="20"/>
      <c r="B17" s="7"/>
      <c r="C17" s="21"/>
      <c r="D17" s="22"/>
      <c r="E17" s="23"/>
      <c r="F17" s="12"/>
      <c r="G17" s="13"/>
      <c r="H17" s="13"/>
      <c r="I17" s="13"/>
      <c r="J17" s="2"/>
      <c r="O17" s="19"/>
    </row>
    <row r="18" spans="1:15" s="15" customFormat="1" ht="24.6" customHeight="1">
      <c r="A18" s="20"/>
      <c r="B18" s="7"/>
      <c r="C18" s="21"/>
      <c r="D18" s="22"/>
      <c r="E18" s="23"/>
      <c r="F18" s="12"/>
      <c r="G18" s="13"/>
      <c r="H18" s="13"/>
      <c r="I18" s="2"/>
      <c r="J18" s="2"/>
      <c r="O18" s="19"/>
    </row>
    <row r="19" spans="1:15" s="15" customFormat="1" ht="30" customHeight="1">
      <c r="A19" s="470"/>
      <c r="B19" s="471"/>
      <c r="C19" s="472"/>
      <c r="D19" s="5" t="s">
        <v>30</v>
      </c>
      <c r="E19" s="5"/>
      <c r="F19" s="17">
        <f>SUM(F16:F18)</f>
        <v>0</v>
      </c>
      <c r="G19" s="13"/>
      <c r="H19" s="13"/>
      <c r="I19" s="2"/>
      <c r="J19" s="2"/>
    </row>
    <row r="20" spans="1:15" ht="23.65" customHeight="1">
      <c r="A20" s="465" t="s">
        <v>37</v>
      </c>
      <c r="B20" s="466"/>
      <c r="C20" s="466"/>
      <c r="D20" s="466"/>
      <c r="E20" s="466"/>
      <c r="F20" s="467"/>
    </row>
    <row r="21" spans="1:15" s="2" customFormat="1" ht="33.75" customHeight="1">
      <c r="A21" s="8" t="s">
        <v>25</v>
      </c>
      <c r="B21" s="8" t="s">
        <v>26</v>
      </c>
      <c r="C21" s="8" t="s">
        <v>38</v>
      </c>
      <c r="D21" s="8" t="s">
        <v>39</v>
      </c>
      <c r="E21" s="5" t="s">
        <v>40</v>
      </c>
      <c r="F21" s="8" t="s">
        <v>36</v>
      </c>
      <c r="G21" s="9"/>
      <c r="H21" s="9"/>
      <c r="O21" s="24"/>
    </row>
    <row r="22" spans="1:15" s="15" customFormat="1" ht="26.25" customHeight="1">
      <c r="A22" s="25"/>
      <c r="B22" s="26"/>
      <c r="C22" s="27"/>
      <c r="D22" s="28"/>
      <c r="E22" s="26"/>
      <c r="F22" s="29"/>
      <c r="G22" s="13"/>
      <c r="H22" s="13"/>
      <c r="I22" s="2"/>
      <c r="J22" s="2"/>
    </row>
    <row r="23" spans="1:15" s="15" customFormat="1" ht="26.25" customHeight="1">
      <c r="A23" s="43"/>
      <c r="B23" s="44"/>
      <c r="C23" s="30"/>
      <c r="D23" s="31"/>
      <c r="E23" s="6"/>
      <c r="F23" s="12"/>
      <c r="G23" s="13"/>
      <c r="H23" s="13"/>
      <c r="I23" s="2"/>
      <c r="J23" s="2"/>
    </row>
    <row r="24" spans="1:15" s="15" customFormat="1" ht="26.25" customHeight="1">
      <c r="A24" s="43"/>
      <c r="B24" s="44"/>
      <c r="C24" s="30"/>
      <c r="D24" s="31"/>
      <c r="E24" s="6"/>
      <c r="F24" s="12"/>
      <c r="G24" s="13"/>
      <c r="H24" s="13"/>
      <c r="I24" s="2"/>
      <c r="J24" s="2"/>
    </row>
    <row r="25" spans="1:15" s="15" customFormat="1" ht="25.9" customHeight="1">
      <c r="A25" s="470"/>
      <c r="B25" s="471"/>
      <c r="C25" s="472"/>
      <c r="D25" s="5" t="s">
        <v>30</v>
      </c>
      <c r="E25" s="5"/>
      <c r="F25" s="17">
        <f>SUM(F22:F24)</f>
        <v>0</v>
      </c>
      <c r="G25" s="13"/>
      <c r="H25" s="13"/>
      <c r="I25" s="2"/>
      <c r="J25" s="2"/>
    </row>
    <row r="26" spans="1:15" ht="23.65" customHeight="1">
      <c r="A26" s="465" t="s">
        <v>43</v>
      </c>
      <c r="B26" s="466"/>
      <c r="C26" s="466"/>
      <c r="D26" s="466"/>
      <c r="E26" s="466"/>
      <c r="F26" s="467"/>
    </row>
    <row r="27" spans="1:15" s="34" customFormat="1" ht="21" customHeight="1">
      <c r="A27" s="32" t="s">
        <v>25</v>
      </c>
      <c r="B27" s="32" t="s">
        <v>26</v>
      </c>
      <c r="C27" s="32" t="s">
        <v>44</v>
      </c>
      <c r="D27" s="32" t="s">
        <v>39</v>
      </c>
      <c r="E27" s="8" t="s">
        <v>45</v>
      </c>
      <c r="F27" s="32" t="s">
        <v>36</v>
      </c>
      <c r="G27" s="33"/>
      <c r="H27" s="33"/>
      <c r="I27" s="2"/>
      <c r="J27" s="2"/>
    </row>
    <row r="28" spans="1:15" ht="24" customHeight="1">
      <c r="A28" s="20"/>
      <c r="B28" s="45"/>
      <c r="C28" s="35"/>
      <c r="D28" s="36"/>
      <c r="E28" s="5"/>
      <c r="F28" s="37"/>
    </row>
    <row r="29" spans="1:15" s="15" customFormat="1" ht="25.9" customHeight="1">
      <c r="A29" s="470"/>
      <c r="B29" s="471"/>
      <c r="C29" s="472"/>
      <c r="D29" s="5" t="s">
        <v>30</v>
      </c>
      <c r="E29" s="5"/>
      <c r="F29" s="17">
        <f>SUM(F28)</f>
        <v>0</v>
      </c>
      <c r="G29" s="13"/>
      <c r="H29" s="13"/>
      <c r="I29" s="2"/>
      <c r="J29" s="2"/>
    </row>
    <row r="30" spans="1:15" ht="18.600000000000001" customHeight="1" thickBot="1">
      <c r="A30" s="476"/>
      <c r="B30" s="477"/>
      <c r="C30" s="477"/>
      <c r="D30" s="477"/>
      <c r="E30" s="477"/>
      <c r="F30" s="478"/>
    </row>
    <row r="31" spans="1:15" s="15" customFormat="1" ht="24.6" customHeight="1">
      <c r="A31" s="473" t="s">
        <v>46</v>
      </c>
      <c r="B31" s="474"/>
      <c r="C31" s="474"/>
      <c r="D31" s="474"/>
      <c r="E31" s="475"/>
      <c r="F31" s="38">
        <f>+ROUND(F13+F19+F25+F29,0)</f>
        <v>0</v>
      </c>
      <c r="H31" s="13"/>
      <c r="I31" s="39"/>
      <c r="J31" s="40"/>
    </row>
  </sheetData>
  <protectedRanges>
    <protectedRange sqref="A11:B11" name="MATERIALES_1_1"/>
  </protectedRanges>
  <mergeCells count="21">
    <mergeCell ref="A1:C1"/>
    <mergeCell ref="D1:F3"/>
    <mergeCell ref="A2:C2"/>
    <mergeCell ref="A3:C3"/>
    <mergeCell ref="A31:E31"/>
    <mergeCell ref="A20:F20"/>
    <mergeCell ref="A25:C25"/>
    <mergeCell ref="A26:F26"/>
    <mergeCell ref="A29:C29"/>
    <mergeCell ref="A30:F30"/>
    <mergeCell ref="A11:B11"/>
    <mergeCell ref="A12:B12"/>
    <mergeCell ref="A13:C13"/>
    <mergeCell ref="A14:F14"/>
    <mergeCell ref="A19:C19"/>
    <mergeCell ref="A10:B10"/>
    <mergeCell ref="A5:F5"/>
    <mergeCell ref="B6:D6"/>
    <mergeCell ref="B7:D7"/>
    <mergeCell ref="B8:D8"/>
    <mergeCell ref="A9:F9"/>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E7FE-D2AD-4AFD-A64A-7F32CE7E30FB}">
  <dimension ref="A1:O33"/>
  <sheetViews>
    <sheetView view="pageBreakPreview" topLeftCell="A11" zoomScale="75" zoomScaleNormal="100" zoomScaleSheetLayoutView="75" workbookViewId="0">
      <selection activeCell="A29" sqref="A29:F29"/>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9.6" customHeight="1">
      <c r="A6" s="4"/>
      <c r="B6" s="459" t="s">
        <v>56</v>
      </c>
      <c r="C6" s="460"/>
      <c r="D6" s="461"/>
      <c r="E6" s="5" t="s">
        <v>20</v>
      </c>
      <c r="F6" s="6">
        <v>3.1</v>
      </c>
    </row>
    <row r="7" spans="1:15" ht="73.900000000000006" customHeight="1">
      <c r="A7" s="4" t="s">
        <v>21</v>
      </c>
      <c r="B7" s="462" t="str">
        <f>+VLOOKUP(F6,PRESUPUESTO!$A$13:$F$57,2,FALSE)</f>
        <v>Conformación de llenos estructurales de manera manual en capas no mayores a 20cm, con Material seleccionado y compactado al respaldo de los gaviones</v>
      </c>
      <c r="C7" s="463"/>
      <c r="D7" s="464"/>
      <c r="E7" s="5" t="s">
        <v>22</v>
      </c>
      <c r="F7" s="138" t="str">
        <f>+VLOOKUP(F6,PRESUPUESTO!$A$13:$F$57,3,FALSE)</f>
        <v>m3</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5.9" customHeight="1">
      <c r="A26" s="470"/>
      <c r="B26" s="471"/>
      <c r="C26" s="472"/>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35"/>
      <c r="D29" s="36"/>
      <c r="E29" s="5"/>
      <c r="F29" s="37"/>
    </row>
    <row r="30" spans="1:15" s="15" customFormat="1" ht="25.9" customHeight="1">
      <c r="A30" s="470"/>
      <c r="B30" s="471"/>
      <c r="C30" s="472"/>
      <c r="D30" s="5" t="s">
        <v>30</v>
      </c>
      <c r="E30" s="5"/>
      <c r="F30" s="17">
        <f>SUM(F29)</f>
        <v>0</v>
      </c>
      <c r="G30" s="13"/>
      <c r="H30" s="13"/>
      <c r="I30" s="2"/>
      <c r="J30" s="2"/>
    </row>
    <row r="31" spans="1:15" ht="18.600000000000001" customHeight="1" thickBot="1">
      <c r="A31" s="476"/>
      <c r="B31" s="477"/>
      <c r="C31" s="477"/>
      <c r="D31" s="477"/>
      <c r="E31" s="477"/>
      <c r="F31" s="478"/>
    </row>
    <row r="32" spans="1:15" s="15" customFormat="1" ht="24.6" customHeight="1">
      <c r="A32" s="473" t="s">
        <v>46</v>
      </c>
      <c r="B32" s="474"/>
      <c r="C32" s="474"/>
      <c r="D32" s="474"/>
      <c r="E32" s="475"/>
      <c r="F32" s="38">
        <f>+ROUND(F14+F20+F26+F30,0)</f>
        <v>0</v>
      </c>
      <c r="I32" s="39"/>
      <c r="J32" s="40"/>
    </row>
    <row r="33" spans="1:10" s="15" customFormat="1" ht="24" customHeight="1">
      <c r="A33" s="42"/>
      <c r="B33" s="42"/>
      <c r="G33" s="13"/>
      <c r="H33" s="13"/>
      <c r="I33" s="2"/>
      <c r="J33" s="2"/>
    </row>
  </sheetData>
  <protectedRanges>
    <protectedRange sqref="A11:B11" name="MATERIALES_1_1"/>
    <protectedRange sqref="A13:B13" name="MATERIALES_1_1_1"/>
  </protectedRanges>
  <mergeCells count="22">
    <mergeCell ref="A1:C1"/>
    <mergeCell ref="D1:F3"/>
    <mergeCell ref="A2:C2"/>
    <mergeCell ref="A3:C3"/>
    <mergeCell ref="A21:F21"/>
    <mergeCell ref="A20:C20"/>
    <mergeCell ref="A5:F5"/>
    <mergeCell ref="B6:D6"/>
    <mergeCell ref="B7:D7"/>
    <mergeCell ref="B8:D8"/>
    <mergeCell ref="A9:F9"/>
    <mergeCell ref="A10:B10"/>
    <mergeCell ref="A11:B11"/>
    <mergeCell ref="A12:B12"/>
    <mergeCell ref="A13:B13"/>
    <mergeCell ref="A14:C14"/>
    <mergeCell ref="A32:E32"/>
    <mergeCell ref="A15:F15"/>
    <mergeCell ref="A26:C26"/>
    <mergeCell ref="A27:F27"/>
    <mergeCell ref="A30:C30"/>
    <mergeCell ref="A31:F31"/>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3CB2-FC7A-48D1-80CF-547F03203591}">
  <dimension ref="A1:O35"/>
  <sheetViews>
    <sheetView view="pageBreakPreview" topLeftCell="A16" zoomScale="85" zoomScaleNormal="100" zoomScaleSheetLayoutView="85" workbookViewId="0">
      <selection activeCell="A30" sqref="A30:F32"/>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1.15" customHeight="1">
      <c r="A6" s="4"/>
      <c r="B6" s="459" t="s">
        <v>56</v>
      </c>
      <c r="C6" s="460"/>
      <c r="D6" s="461"/>
      <c r="E6" s="5" t="s">
        <v>20</v>
      </c>
      <c r="F6" s="6">
        <v>4.0999999999999996</v>
      </c>
    </row>
    <row r="7" spans="1:15" ht="82.15" customHeight="1">
      <c r="A7" s="4" t="s">
        <v>21</v>
      </c>
      <c r="B7" s="462" t="str">
        <f>+VLOOKUP(F6,PRESUPUESTO!$A$13:$F$57,2,FALSE)</f>
        <v>Suministro, transporte e instalación de concreto ciclópeo, 60% de concreto de 28  Mpa y 40% de piedra de canto rodado PARA LLAVE ANTISOCAVACION , VIGAS Y ENRONCADO PROTECCIÓN. Incluye fibra sintética 2 kg x m3  el suministro y transporte del concreto, mano de obra, vibrado, protección y curado, para estructuras de acuerdo con las diferentes dimensiones establecidas en los planos y diseños. No incluye refuerzo.</v>
      </c>
      <c r="C7" s="463"/>
      <c r="D7" s="464"/>
      <c r="E7" s="5" t="s">
        <v>22</v>
      </c>
      <c r="F7" s="138" t="str">
        <f>+VLOOKUP(F6,PRESUPUESTO!$A$13:$F$57,3,FALSE)</f>
        <v>m3</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81"/>
      <c r="B11" s="482"/>
      <c r="C11" s="10"/>
      <c r="D11" s="47"/>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62.45" customHeight="1">
      <c r="A25" s="43"/>
      <c r="B25" s="44"/>
      <c r="C25" s="30"/>
      <c r="D25" s="31"/>
      <c r="E25" s="6"/>
      <c r="F25" s="12"/>
      <c r="G25" s="13"/>
      <c r="H25" s="13"/>
      <c r="I25" s="2"/>
      <c r="J25" s="2"/>
    </row>
    <row r="26" spans="1:15" s="15" customFormat="1" ht="33.6" customHeight="1">
      <c r="A26" s="43"/>
      <c r="B26" s="44"/>
      <c r="C26" s="30"/>
      <c r="D26" s="31"/>
      <c r="E26" s="373"/>
      <c r="F26" s="12"/>
      <c r="G26" s="13"/>
      <c r="H26" s="13"/>
      <c r="I26" s="2"/>
      <c r="J26" s="2"/>
    </row>
    <row r="27" spans="1:15" s="15" customFormat="1" ht="25.9" customHeight="1">
      <c r="D27" s="5" t="s">
        <v>30</v>
      </c>
      <c r="E27" s="5"/>
      <c r="F27" s="17">
        <f>SUM(F23:F26)</f>
        <v>0</v>
      </c>
      <c r="G27" s="13"/>
      <c r="H27" s="13"/>
      <c r="I27" s="2"/>
      <c r="J27" s="2"/>
    </row>
    <row r="28" spans="1:15" ht="23.65" customHeight="1">
      <c r="A28" s="465" t="s">
        <v>43</v>
      </c>
      <c r="B28" s="466"/>
      <c r="C28" s="466"/>
      <c r="D28" s="466"/>
      <c r="E28" s="466"/>
      <c r="F28" s="467"/>
    </row>
    <row r="29" spans="1:15" s="34" customFormat="1" ht="21" customHeight="1">
      <c r="A29" s="32" t="s">
        <v>25</v>
      </c>
      <c r="B29" s="32" t="s">
        <v>26</v>
      </c>
      <c r="C29" s="32" t="s">
        <v>44</v>
      </c>
      <c r="D29" s="32" t="s">
        <v>39</v>
      </c>
      <c r="E29" s="8" t="s">
        <v>45</v>
      </c>
      <c r="F29" s="32" t="s">
        <v>36</v>
      </c>
      <c r="G29" s="33"/>
      <c r="H29" s="33"/>
      <c r="I29" s="2"/>
      <c r="J29" s="2"/>
    </row>
    <row r="30" spans="1:15" ht="24" customHeight="1">
      <c r="A30" s="20"/>
      <c r="B30" s="45"/>
      <c r="C30" s="46"/>
      <c r="D30" s="36"/>
      <c r="E30" s="5"/>
      <c r="F30" s="37"/>
    </row>
    <row r="31" spans="1:15" ht="24" customHeight="1">
      <c r="A31" s="20"/>
      <c r="B31" s="45"/>
      <c r="C31" s="46"/>
      <c r="D31" s="36"/>
      <c r="E31" s="5"/>
      <c r="F31" s="37"/>
    </row>
    <row r="32" spans="1:15" ht="24" customHeight="1">
      <c r="A32" s="20"/>
      <c r="B32" s="45"/>
      <c r="C32" s="46"/>
      <c r="D32" s="36"/>
      <c r="E32" s="5"/>
      <c r="F32" s="37"/>
    </row>
    <row r="33" spans="1:10" s="15" customFormat="1" ht="25.9" customHeight="1">
      <c r="A33" s="470"/>
      <c r="B33" s="471"/>
      <c r="C33" s="472"/>
      <c r="D33" s="5" t="s">
        <v>30</v>
      </c>
      <c r="E33" s="5"/>
      <c r="F33" s="17">
        <f>SUM(F30:F32)</f>
        <v>0</v>
      </c>
      <c r="G33" s="13"/>
      <c r="H33" s="13"/>
      <c r="I33" s="2"/>
      <c r="J33" s="2"/>
    </row>
    <row r="34" spans="1:10" ht="18.600000000000001" customHeight="1" thickBot="1">
      <c r="A34" s="476"/>
      <c r="B34" s="477"/>
      <c r="C34" s="477"/>
      <c r="D34" s="477"/>
      <c r="E34" s="477"/>
      <c r="F34" s="478"/>
    </row>
    <row r="35" spans="1:10" s="15" customFormat="1" ht="24.6" customHeight="1">
      <c r="A35" s="473" t="s">
        <v>46</v>
      </c>
      <c r="B35" s="474"/>
      <c r="C35" s="474"/>
      <c r="D35" s="474"/>
      <c r="E35" s="475"/>
      <c r="F35" s="38">
        <f>+ROUND(F14+F20+F27+F33,0)</f>
        <v>0</v>
      </c>
      <c r="I35" s="39"/>
      <c r="J35" s="40"/>
    </row>
  </sheetData>
  <protectedRanges>
    <protectedRange sqref="A13:B13" name="MATERIALES_1_1_1"/>
    <protectedRange sqref="A11:B11" name="MATERIALES_1_1_2"/>
  </protectedRanges>
  <mergeCells count="21">
    <mergeCell ref="A1:C1"/>
    <mergeCell ref="D1:F3"/>
    <mergeCell ref="A2:C2"/>
    <mergeCell ref="A3:C3"/>
    <mergeCell ref="A20:C20"/>
    <mergeCell ref="A5:F5"/>
    <mergeCell ref="B6:D6"/>
    <mergeCell ref="B7:D7"/>
    <mergeCell ref="B8:D8"/>
    <mergeCell ref="A9:F9"/>
    <mergeCell ref="A10:B10"/>
    <mergeCell ref="A11:B11"/>
    <mergeCell ref="A12:B12"/>
    <mergeCell ref="A13:B13"/>
    <mergeCell ref="A14:C14"/>
    <mergeCell ref="A15:F15"/>
    <mergeCell ref="A28:F28"/>
    <mergeCell ref="A33:C33"/>
    <mergeCell ref="A34:F34"/>
    <mergeCell ref="A35:E35"/>
    <mergeCell ref="A21:F21"/>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2F19-F1C5-41F1-87B2-D2BB18AD8A71}">
  <dimension ref="A1:O34"/>
  <sheetViews>
    <sheetView view="pageBreakPreview" topLeftCell="A13" zoomScale="85" zoomScaleNormal="100" zoomScaleSheetLayoutView="85" workbookViewId="0">
      <selection activeCell="A29" sqref="A29:F31"/>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4" customHeight="1">
      <c r="A6" s="4"/>
      <c r="B6" s="459" t="s">
        <v>56</v>
      </c>
      <c r="C6" s="460"/>
      <c r="D6" s="461"/>
      <c r="E6" s="5" t="s">
        <v>20</v>
      </c>
      <c r="F6" s="6">
        <v>4.2</v>
      </c>
    </row>
    <row r="7" spans="1:15" ht="85.9" customHeight="1">
      <c r="A7" s="4" t="s">
        <v>21</v>
      </c>
      <c r="B7" s="462" t="str">
        <f>+VLOOKUP(F6,PRESUPUESTO!$A$13:$F$57,2,FALSE)</f>
        <v>Suministro, transporte e instalación de concreto ciclópeo, 60% de concreto de 28  Mpa y 40% de piedra de canto rodado PARA LOSA APOYO DE GAVIONES . Incluye fibra sintética 2 kg x m3  el suministro y transporte del concreto, mano de obra, vibrado, protección y curado, para estructuras de acuerdo con las diferentes dimensiones establecidas en los planos y diseños. No incluye refuerzo.</v>
      </c>
      <c r="C7" s="463"/>
      <c r="D7" s="464"/>
      <c r="E7" s="5" t="s">
        <v>22</v>
      </c>
      <c r="F7" s="138" t="str">
        <f>+VLOOKUP(F6,PRESUPUESTO!$A$13:$F$57,3,FALSE)</f>
        <v>m2</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81"/>
      <c r="B11" s="482"/>
      <c r="C11" s="10"/>
      <c r="D11" s="47"/>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5.9" customHeight="1">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46"/>
      <c r="D29" s="36"/>
      <c r="E29" s="5"/>
      <c r="F29" s="37"/>
    </row>
    <row r="30" spans="1:15" ht="24" customHeight="1">
      <c r="A30" s="20"/>
      <c r="B30" s="45"/>
      <c r="C30" s="46"/>
      <c r="D30" s="36"/>
      <c r="E30" s="5"/>
      <c r="F30" s="37"/>
    </row>
    <row r="31" spans="1:15" ht="24" customHeight="1">
      <c r="A31" s="20"/>
      <c r="B31" s="45"/>
      <c r="C31" s="46"/>
      <c r="D31" s="36"/>
      <c r="E31" s="5"/>
      <c r="F31" s="37"/>
    </row>
    <row r="32" spans="1:15" s="15" customFormat="1" ht="25.9" customHeight="1">
      <c r="A32" s="470"/>
      <c r="B32" s="471"/>
      <c r="C32" s="472"/>
      <c r="D32" s="5" t="s">
        <v>30</v>
      </c>
      <c r="E32" s="5"/>
      <c r="F32" s="17">
        <f>SUM(F29:F31)</f>
        <v>0</v>
      </c>
      <c r="G32" s="13"/>
      <c r="H32" s="13"/>
      <c r="I32" s="2"/>
      <c r="J32" s="2"/>
    </row>
    <row r="33" spans="1:10" ht="18.600000000000001" customHeight="1" thickBot="1">
      <c r="A33" s="476"/>
      <c r="B33" s="477"/>
      <c r="C33" s="477"/>
      <c r="D33" s="477"/>
      <c r="E33" s="477"/>
      <c r="F33" s="478"/>
    </row>
    <row r="34" spans="1:10" s="15" customFormat="1" ht="24.6" customHeight="1">
      <c r="A34" s="473" t="s">
        <v>46</v>
      </c>
      <c r="B34" s="474"/>
      <c r="C34" s="474"/>
      <c r="D34" s="474"/>
      <c r="E34" s="475"/>
      <c r="F34" s="38">
        <f>+ROUND(F14+F20+F26+F32,0)</f>
        <v>0</v>
      </c>
      <c r="I34" s="39"/>
      <c r="J34" s="40"/>
    </row>
  </sheetData>
  <protectedRanges>
    <protectedRange sqref="A13:B13" name="MATERIALES_1_1_1"/>
    <protectedRange sqref="A11:B11" name="MATERIALES_1_1_2"/>
  </protectedRanges>
  <mergeCells count="21">
    <mergeCell ref="A1:C1"/>
    <mergeCell ref="D1:F3"/>
    <mergeCell ref="A2:C2"/>
    <mergeCell ref="A3:C3"/>
    <mergeCell ref="A10:B10"/>
    <mergeCell ref="A5:F5"/>
    <mergeCell ref="B6:D6"/>
    <mergeCell ref="B7:D7"/>
    <mergeCell ref="B8:D8"/>
    <mergeCell ref="A9:F9"/>
    <mergeCell ref="A34:E34"/>
    <mergeCell ref="A11:B11"/>
    <mergeCell ref="A12:B12"/>
    <mergeCell ref="A13:B13"/>
    <mergeCell ref="A14:C14"/>
    <mergeCell ref="A15:F15"/>
    <mergeCell ref="A20:C20"/>
    <mergeCell ref="A21:F21"/>
    <mergeCell ref="A27:F27"/>
    <mergeCell ref="A32:C32"/>
    <mergeCell ref="A33:F33"/>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0F844-D000-4431-8104-8C502CF76362}">
  <dimension ref="A1:O36"/>
  <sheetViews>
    <sheetView view="pageBreakPreview" topLeftCell="A13" zoomScale="75" zoomScaleNormal="100" zoomScaleSheetLayoutView="75" workbookViewId="0">
      <selection activeCell="A31" sqref="A31:F32"/>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1.15" customHeight="1">
      <c r="A6" s="4"/>
      <c r="B6" s="459" t="s">
        <v>56</v>
      </c>
      <c r="C6" s="460"/>
      <c r="D6" s="461"/>
      <c r="E6" s="5" t="s">
        <v>20</v>
      </c>
      <c r="F6" s="6">
        <v>5.0999999999999996</v>
      </c>
    </row>
    <row r="7" spans="1:15" ht="73.900000000000006" customHeight="1">
      <c r="A7" s="4" t="s">
        <v>21</v>
      </c>
      <c r="B7" s="462" t="str">
        <f>+VLOOKUP(F6,PRESUPUESTO!$A$13:$F$57,2,FALSE)</f>
        <v>Suministro, transporte y construcción de Gaviones en alambre galvanizado No. 12 de triple torsión, transporte y suministro de piedra para relleno de gaviones con diámetros variables de 4 a 10 pulgadas, y alambre C12 para amarres.</v>
      </c>
      <c r="C7" s="463"/>
      <c r="D7" s="464"/>
      <c r="E7" s="5" t="s">
        <v>22</v>
      </c>
      <c r="F7" s="138" t="str">
        <f>+VLOOKUP(F6,PRESUPUESTO!$A$13:$F$57,3,FALSE)</f>
        <v>m3</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6.25" customHeight="1">
      <c r="A26" s="43"/>
      <c r="B26" s="44"/>
      <c r="C26" s="30"/>
      <c r="D26" s="31"/>
      <c r="E26" s="6"/>
      <c r="F26" s="12"/>
      <c r="G26" s="13"/>
      <c r="H26" s="13"/>
      <c r="I26" s="2"/>
      <c r="J26" s="2"/>
    </row>
    <row r="27" spans="1:15" s="15" customFormat="1" ht="26.25" customHeight="1">
      <c r="A27" s="470"/>
      <c r="B27" s="471"/>
      <c r="C27" s="472"/>
      <c r="D27" s="31"/>
      <c r="E27" s="6"/>
      <c r="F27" s="12"/>
      <c r="G27" s="13"/>
      <c r="H27" s="13"/>
      <c r="I27" s="2"/>
      <c r="J27" s="2"/>
    </row>
    <row r="28" spans="1:15" s="15" customFormat="1" ht="25.9" customHeight="1">
      <c r="D28" s="5" t="s">
        <v>30</v>
      </c>
      <c r="E28" s="5"/>
      <c r="F28" s="17">
        <f>SUM(F23:F27)</f>
        <v>0</v>
      </c>
      <c r="G28" s="13"/>
      <c r="H28" s="13"/>
      <c r="I28" s="2"/>
      <c r="J28" s="2"/>
    </row>
    <row r="29" spans="1:15" ht="23.65" customHeight="1">
      <c r="A29" s="465" t="s">
        <v>43</v>
      </c>
      <c r="B29" s="466"/>
      <c r="C29" s="466"/>
      <c r="D29" s="466"/>
      <c r="E29" s="466"/>
      <c r="F29" s="467"/>
    </row>
    <row r="30" spans="1:15" s="34" customFormat="1" ht="21" customHeight="1">
      <c r="A30" s="32" t="s">
        <v>25</v>
      </c>
      <c r="B30" s="32" t="s">
        <v>26</v>
      </c>
      <c r="C30" s="32" t="s">
        <v>44</v>
      </c>
      <c r="D30" s="32" t="s">
        <v>39</v>
      </c>
      <c r="E30" s="8" t="s">
        <v>45</v>
      </c>
      <c r="F30" s="32" t="s">
        <v>36</v>
      </c>
      <c r="G30" s="33"/>
      <c r="H30" s="33"/>
      <c r="I30" s="2"/>
      <c r="J30" s="2"/>
    </row>
    <row r="31" spans="1:15" ht="24" customHeight="1">
      <c r="A31" s="20"/>
      <c r="B31" s="45"/>
      <c r="C31" s="46"/>
      <c r="D31" s="36"/>
      <c r="E31" s="5"/>
      <c r="F31" s="37"/>
    </row>
    <row r="32" spans="1:15" ht="24" customHeight="1">
      <c r="A32" s="20"/>
      <c r="B32" s="45"/>
      <c r="C32" s="46"/>
      <c r="D32" s="36"/>
      <c r="E32" s="5"/>
      <c r="F32" s="37"/>
    </row>
    <row r="33" spans="1:10" ht="24" customHeight="1">
      <c r="A33" s="20"/>
      <c r="B33" s="45"/>
      <c r="C33" s="46"/>
      <c r="D33" s="36"/>
      <c r="E33" s="5"/>
      <c r="F33" s="37"/>
    </row>
    <row r="34" spans="1:10" s="15" customFormat="1" ht="25.9" customHeight="1">
      <c r="A34" s="470"/>
      <c r="B34" s="471"/>
      <c r="C34" s="472"/>
      <c r="D34" s="5" t="s">
        <v>30</v>
      </c>
      <c r="E34" s="5"/>
      <c r="F34" s="17">
        <f>SUM(F31:F33)</f>
        <v>0</v>
      </c>
      <c r="G34" s="13"/>
      <c r="H34" s="13"/>
      <c r="I34" s="2"/>
      <c r="J34" s="2"/>
    </row>
    <row r="35" spans="1:10" ht="18.600000000000001" customHeight="1" thickBot="1">
      <c r="A35" s="476"/>
      <c r="B35" s="477"/>
      <c r="C35" s="477"/>
      <c r="D35" s="477"/>
      <c r="E35" s="477"/>
      <c r="F35" s="478"/>
    </row>
    <row r="36" spans="1:10" s="15" customFormat="1" ht="24.6" customHeight="1">
      <c r="A36" s="473" t="s">
        <v>46</v>
      </c>
      <c r="B36" s="474"/>
      <c r="C36" s="474"/>
      <c r="D36" s="474"/>
      <c r="E36" s="475"/>
      <c r="F36" s="38">
        <f>+ROUND(F14+F20+F28+F34,0)</f>
        <v>0</v>
      </c>
      <c r="I36" s="39"/>
      <c r="J36" s="40"/>
    </row>
  </sheetData>
  <protectedRanges>
    <protectedRange sqref="A11:B11" name="MATERIALES_1_1"/>
    <protectedRange sqref="A13:B13" name="MATERIALES_1_1_1"/>
    <protectedRange sqref="A12:B12" name="MATERIALES_1_1_1_1"/>
  </protectedRanges>
  <mergeCells count="22">
    <mergeCell ref="A1:C1"/>
    <mergeCell ref="D1:F3"/>
    <mergeCell ref="A2:C2"/>
    <mergeCell ref="A3:C3"/>
    <mergeCell ref="A27:C27"/>
    <mergeCell ref="A20:C20"/>
    <mergeCell ref="A5:F5"/>
    <mergeCell ref="B6:D6"/>
    <mergeCell ref="B7:D7"/>
    <mergeCell ref="B8:D8"/>
    <mergeCell ref="A9:F9"/>
    <mergeCell ref="A10:B10"/>
    <mergeCell ref="A11:B11"/>
    <mergeCell ref="A12:B12"/>
    <mergeCell ref="A13:B13"/>
    <mergeCell ref="A14:C14"/>
    <mergeCell ref="A15:F15"/>
    <mergeCell ref="A29:F29"/>
    <mergeCell ref="A34:C34"/>
    <mergeCell ref="A35:F35"/>
    <mergeCell ref="A36:E36"/>
    <mergeCell ref="A21:F21"/>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DAA7-0342-4B79-9004-CD9DFBCAC67E}">
  <dimension ref="A1:O36"/>
  <sheetViews>
    <sheetView view="pageBreakPreview" zoomScale="75" zoomScaleNormal="100" zoomScaleSheetLayoutView="75" workbookViewId="0">
      <selection activeCell="A31" sqref="A31:F32"/>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6" customHeight="1">
      <c r="A6" s="4"/>
      <c r="B6" s="459" t="s">
        <v>56</v>
      </c>
      <c r="C6" s="460"/>
      <c r="D6" s="461"/>
      <c r="E6" s="5" t="s">
        <v>20</v>
      </c>
      <c r="F6" s="6">
        <v>5.2</v>
      </c>
    </row>
    <row r="7" spans="1:15" ht="73.900000000000006" customHeight="1">
      <c r="A7" s="4" t="s">
        <v>21</v>
      </c>
      <c r="B7" s="462" t="str">
        <f>+VLOOKUP(F6,PRESUPUESTO!$A$13:$F$57,2,FALSE)</f>
        <v>Suministro, transporte y construcción de colcha Gavión espesor de 0,30 m, incluye transporte material.</v>
      </c>
      <c r="C7" s="463"/>
      <c r="D7" s="464"/>
      <c r="E7" s="5" t="s">
        <v>22</v>
      </c>
      <c r="F7" s="138" t="str">
        <f>+VLOOKUP(F6,PRESUPUESTO!$A$13:$F$57,3,FALSE)</f>
        <v>m2</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6.25" customHeight="1">
      <c r="A26" s="43"/>
      <c r="B26" s="44"/>
      <c r="C26" s="30"/>
      <c r="D26" s="31"/>
      <c r="E26" s="6"/>
      <c r="F26" s="12"/>
      <c r="G26" s="13"/>
      <c r="H26" s="13"/>
      <c r="I26" s="2"/>
      <c r="J26" s="2"/>
    </row>
    <row r="27" spans="1:15" s="15" customFormat="1" ht="26.25" customHeight="1">
      <c r="A27" s="470"/>
      <c r="B27" s="471"/>
      <c r="C27" s="472"/>
      <c r="D27" s="31"/>
      <c r="E27" s="6"/>
      <c r="F27" s="12"/>
      <c r="G27" s="13"/>
      <c r="H27" s="13"/>
      <c r="I27" s="2"/>
      <c r="J27" s="2"/>
    </row>
    <row r="28" spans="1:15" s="15" customFormat="1" ht="25.9" customHeight="1">
      <c r="D28" s="5" t="s">
        <v>30</v>
      </c>
      <c r="E28" s="5"/>
      <c r="F28" s="17">
        <f>SUM(F23:F27)</f>
        <v>0</v>
      </c>
      <c r="G28" s="13"/>
      <c r="H28" s="13"/>
      <c r="I28" s="2"/>
      <c r="J28" s="2"/>
    </row>
    <row r="29" spans="1:15" ht="23.65" customHeight="1">
      <c r="A29" s="465" t="s">
        <v>43</v>
      </c>
      <c r="B29" s="466"/>
      <c r="C29" s="466"/>
      <c r="D29" s="466"/>
      <c r="E29" s="466"/>
      <c r="F29" s="467"/>
    </row>
    <row r="30" spans="1:15" s="34" customFormat="1" ht="21" customHeight="1">
      <c r="A30" s="32" t="s">
        <v>25</v>
      </c>
      <c r="B30" s="32" t="s">
        <v>26</v>
      </c>
      <c r="C30" s="32" t="s">
        <v>44</v>
      </c>
      <c r="D30" s="32" t="s">
        <v>39</v>
      </c>
      <c r="E30" s="8" t="s">
        <v>45</v>
      </c>
      <c r="F30" s="32" t="s">
        <v>36</v>
      </c>
      <c r="G30" s="33"/>
      <c r="H30" s="33"/>
      <c r="I30" s="2"/>
      <c r="J30" s="2"/>
    </row>
    <row r="31" spans="1:15" ht="24" customHeight="1">
      <c r="A31" s="20"/>
      <c r="B31" s="45"/>
      <c r="C31" s="46"/>
      <c r="D31" s="36"/>
      <c r="E31" s="5"/>
      <c r="F31" s="37"/>
    </row>
    <row r="32" spans="1:15" ht="24" customHeight="1">
      <c r="A32" s="20"/>
      <c r="B32" s="45"/>
      <c r="C32" s="46"/>
      <c r="D32" s="36"/>
      <c r="E32" s="5"/>
      <c r="F32" s="37"/>
    </row>
    <row r="33" spans="1:10" ht="24" customHeight="1">
      <c r="A33" s="20"/>
      <c r="B33" s="45"/>
      <c r="C33" s="46"/>
      <c r="D33" s="36"/>
      <c r="E33" s="5"/>
      <c r="F33" s="37"/>
    </row>
    <row r="34" spans="1:10" s="15" customFormat="1" ht="25.9" customHeight="1">
      <c r="A34" s="470"/>
      <c r="B34" s="471"/>
      <c r="C34" s="472"/>
      <c r="D34" s="5" t="s">
        <v>30</v>
      </c>
      <c r="E34" s="5"/>
      <c r="F34" s="17">
        <f>SUM(F31:F33)</f>
        <v>0</v>
      </c>
      <c r="G34" s="50"/>
      <c r="H34" s="13"/>
      <c r="I34" s="2"/>
      <c r="J34" s="2"/>
    </row>
    <row r="35" spans="1:10" ht="18.600000000000001" customHeight="1" thickBot="1">
      <c r="A35" s="476"/>
      <c r="B35" s="477"/>
      <c r="C35" s="477"/>
      <c r="D35" s="477"/>
      <c r="E35" s="477"/>
      <c r="F35" s="478"/>
    </row>
    <row r="36" spans="1:10" s="15" customFormat="1" ht="24.6" customHeight="1">
      <c r="A36" s="473" t="s">
        <v>46</v>
      </c>
      <c r="B36" s="474"/>
      <c r="C36" s="474"/>
      <c r="D36" s="474"/>
      <c r="E36" s="475"/>
      <c r="F36" s="38">
        <f>+ROUND(F14+F20+F28+F34,0)</f>
        <v>0</v>
      </c>
      <c r="I36" s="39"/>
      <c r="J36" s="40"/>
    </row>
  </sheetData>
  <protectedRanges>
    <protectedRange sqref="A11:B11" name="MATERIALES_1_1"/>
    <protectedRange sqref="A13:B13" name="MATERIALES_1_1_1"/>
    <protectedRange sqref="A12:B12" name="MATERIALES_1_1_1_1"/>
  </protectedRanges>
  <mergeCells count="22">
    <mergeCell ref="A1:C1"/>
    <mergeCell ref="D1:F3"/>
    <mergeCell ref="A2:C2"/>
    <mergeCell ref="A3:C3"/>
    <mergeCell ref="A10:B10"/>
    <mergeCell ref="A5:F5"/>
    <mergeCell ref="B6:D6"/>
    <mergeCell ref="B7:D7"/>
    <mergeCell ref="B8:D8"/>
    <mergeCell ref="A9:F9"/>
    <mergeCell ref="A36:E36"/>
    <mergeCell ref="A11:B11"/>
    <mergeCell ref="A12:B12"/>
    <mergeCell ref="A13:B13"/>
    <mergeCell ref="A14:C14"/>
    <mergeCell ref="A15:F15"/>
    <mergeCell ref="A20:C20"/>
    <mergeCell ref="A21:F21"/>
    <mergeCell ref="A27:C27"/>
    <mergeCell ref="A29:F29"/>
    <mergeCell ref="A34:C34"/>
    <mergeCell ref="A35:F35"/>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D86E-28BD-43B4-A2BD-5AF05C1E304A}">
  <dimension ref="A1:O37"/>
  <sheetViews>
    <sheetView view="pageBreakPreview" topLeftCell="A14" zoomScale="75" zoomScaleNormal="100" zoomScaleSheetLayoutView="75" workbookViewId="0">
      <selection activeCell="A33" sqref="A33:F33"/>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4" customHeight="1">
      <c r="A6" s="4"/>
      <c r="B6" s="459" t="s">
        <v>56</v>
      </c>
      <c r="C6" s="460"/>
      <c r="D6" s="461"/>
      <c r="E6" s="5" t="s">
        <v>20</v>
      </c>
      <c r="F6" s="6">
        <v>6.1</v>
      </c>
    </row>
    <row r="7" spans="1:15" ht="73.900000000000006" customHeight="1">
      <c r="A7" s="4" t="s">
        <v>21</v>
      </c>
      <c r="B7" s="462" t="str">
        <f>+VLOOKUP(F6,PRESUPUESTO!$A$13:$F$57,2,FALSE)</f>
        <v xml:space="preserve">Suministro, transporte e instalación de anclajes pasivos sobre talud </v>
      </c>
      <c r="C7" s="463"/>
      <c r="D7" s="464"/>
      <c r="E7" s="5" t="s">
        <v>22</v>
      </c>
      <c r="F7" s="138" t="str">
        <f>+VLOOKUP(F6,PRESUPUESTO!$A$13:$F$57,3,FALSE)</f>
        <v>m</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81"/>
      <c r="B11" s="482"/>
      <c r="C11" s="10"/>
      <c r="D11" s="11"/>
      <c r="E11" s="12"/>
      <c r="F11" s="12"/>
      <c r="G11" s="13"/>
      <c r="H11" s="13"/>
      <c r="I11" s="14"/>
      <c r="J11" s="2"/>
    </row>
    <row r="12" spans="1:15" s="15" customFormat="1" ht="34.9" customHeight="1">
      <c r="A12" s="468"/>
      <c r="B12" s="469"/>
      <c r="C12" s="10"/>
      <c r="D12" s="16"/>
      <c r="E12" s="48"/>
      <c r="F12" s="48"/>
      <c r="G12" s="13"/>
      <c r="H12" s="13"/>
      <c r="I12" s="14"/>
      <c r="J12" s="2"/>
    </row>
    <row r="13" spans="1:15" s="15" customFormat="1" ht="22.15" customHeight="1">
      <c r="A13" s="468"/>
      <c r="B13" s="469"/>
      <c r="C13" s="10"/>
      <c r="D13" s="11"/>
      <c r="E13" s="12"/>
      <c r="F13" s="48"/>
      <c r="G13" s="13"/>
      <c r="H13" s="13"/>
      <c r="I13" s="14"/>
      <c r="J13" s="2"/>
    </row>
    <row r="14" spans="1:15" s="15" customFormat="1" ht="27.6" customHeight="1">
      <c r="A14" s="470"/>
      <c r="B14" s="471"/>
      <c r="C14" s="472"/>
      <c r="D14" s="5" t="s">
        <v>30</v>
      </c>
      <c r="E14" s="5"/>
      <c r="F14" s="49">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 customHeight="1">
      <c r="A18" s="20"/>
      <c r="B18" s="7"/>
      <c r="C18" s="21"/>
      <c r="D18" s="22"/>
      <c r="E18" s="23"/>
      <c r="F18" s="12"/>
      <c r="G18" s="13"/>
      <c r="H18" s="13"/>
      <c r="I18" s="2"/>
      <c r="J18" s="2"/>
    </row>
    <row r="19" spans="1:15" s="15" customFormat="1" ht="24.6" customHeight="1">
      <c r="A19" s="20"/>
      <c r="B19" s="7"/>
      <c r="C19" s="21"/>
      <c r="D19" s="22"/>
      <c r="E19" s="23"/>
      <c r="F19" s="12"/>
      <c r="G19" s="13"/>
      <c r="H19" s="13"/>
      <c r="I19" s="13"/>
      <c r="J19" s="2"/>
      <c r="O19" s="19"/>
    </row>
    <row r="20" spans="1:15" s="15" customFormat="1" ht="24.6" customHeight="1">
      <c r="A20" s="20"/>
      <c r="B20" s="7"/>
      <c r="C20" s="21"/>
      <c r="D20" s="22"/>
      <c r="E20" s="23"/>
      <c r="F20" s="12"/>
      <c r="G20" s="13"/>
      <c r="H20" s="13"/>
      <c r="I20" s="2"/>
      <c r="J20" s="2"/>
      <c r="O20" s="19"/>
    </row>
    <row r="21" spans="1:15" s="15" customFormat="1" ht="30" customHeight="1">
      <c r="A21" s="470"/>
      <c r="B21" s="471"/>
      <c r="C21" s="472"/>
      <c r="D21" s="5" t="s">
        <v>30</v>
      </c>
      <c r="E21" s="5"/>
      <c r="F21" s="17">
        <f>SUM(F17:F20)</f>
        <v>0</v>
      </c>
      <c r="G21" s="13"/>
      <c r="H21" s="13"/>
      <c r="I21" s="2"/>
      <c r="J21" s="2"/>
    </row>
    <row r="22" spans="1:15" ht="23.65" customHeight="1">
      <c r="A22" s="465" t="s">
        <v>37</v>
      </c>
      <c r="B22" s="466"/>
      <c r="C22" s="466"/>
      <c r="D22" s="466"/>
      <c r="E22" s="466"/>
      <c r="F22" s="467"/>
    </row>
    <row r="23" spans="1:15" s="2" customFormat="1" ht="33.75" customHeight="1">
      <c r="A23" s="8" t="s">
        <v>25</v>
      </c>
      <c r="B23" s="8" t="s">
        <v>26</v>
      </c>
      <c r="C23" s="8" t="s">
        <v>38</v>
      </c>
      <c r="D23" s="8" t="s">
        <v>39</v>
      </c>
      <c r="E23" s="5" t="s">
        <v>40</v>
      </c>
      <c r="F23" s="8" t="s">
        <v>36</v>
      </c>
      <c r="G23" s="9"/>
      <c r="H23" s="9"/>
      <c r="O23" s="24"/>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6.25" customHeight="1">
      <c r="A26" s="43"/>
      <c r="B26" s="44"/>
      <c r="C26" s="30"/>
      <c r="D26" s="31"/>
      <c r="E26" s="6"/>
      <c r="F26" s="12"/>
      <c r="G26" s="13"/>
      <c r="H26" s="13"/>
      <c r="I26" s="2"/>
      <c r="J26" s="2"/>
    </row>
    <row r="27" spans="1:15" s="15" customFormat="1" ht="26.25" customHeight="1">
      <c r="A27" s="43"/>
      <c r="B27" s="44"/>
      <c r="C27" s="30"/>
      <c r="D27" s="31"/>
      <c r="E27" s="6"/>
      <c r="F27" s="12"/>
      <c r="G27" s="13"/>
      <c r="H27" s="13"/>
      <c r="I27" s="2"/>
      <c r="J27" s="2"/>
    </row>
    <row r="28" spans="1:15" s="15" customFormat="1" ht="26.25" customHeight="1">
      <c r="A28" s="43"/>
      <c r="B28" s="44"/>
      <c r="C28" s="30"/>
      <c r="D28" s="31"/>
      <c r="E28" s="6"/>
      <c r="F28" s="12"/>
      <c r="G28" s="13"/>
      <c r="H28" s="13"/>
      <c r="I28" s="2"/>
      <c r="J28" s="2"/>
    </row>
    <row r="29" spans="1:15" s="15" customFormat="1" ht="26.25" customHeight="1">
      <c r="A29" s="43"/>
      <c r="B29" s="44"/>
      <c r="C29" s="30"/>
      <c r="D29" s="31"/>
      <c r="E29" s="6"/>
      <c r="F29" s="12"/>
      <c r="G29" s="13"/>
      <c r="H29" s="13"/>
      <c r="I29" s="2"/>
      <c r="J29" s="2"/>
    </row>
    <row r="30" spans="1:15" s="15" customFormat="1" ht="25.9" customHeight="1">
      <c r="A30" s="470"/>
      <c r="B30" s="471"/>
      <c r="C30" s="472"/>
      <c r="D30" s="5" t="s">
        <v>30</v>
      </c>
      <c r="E30" s="5"/>
      <c r="F30" s="17">
        <f>SUM(F24:F29)</f>
        <v>0</v>
      </c>
      <c r="G30" s="13"/>
      <c r="H30" s="13"/>
      <c r="I30" s="2"/>
      <c r="J30" s="2"/>
    </row>
    <row r="31" spans="1:15" ht="23.65" customHeight="1">
      <c r="A31" s="465" t="s">
        <v>43</v>
      </c>
      <c r="B31" s="466"/>
      <c r="C31" s="466"/>
      <c r="D31" s="466"/>
      <c r="E31" s="466"/>
      <c r="F31" s="467"/>
    </row>
    <row r="32" spans="1:15" s="34" customFormat="1" ht="21" customHeight="1">
      <c r="A32" s="32" t="s">
        <v>25</v>
      </c>
      <c r="B32" s="32" t="s">
        <v>26</v>
      </c>
      <c r="C32" s="32" t="s">
        <v>44</v>
      </c>
      <c r="D32" s="32" t="s">
        <v>39</v>
      </c>
      <c r="E32" s="8" t="s">
        <v>45</v>
      </c>
      <c r="F32" s="32" t="s">
        <v>36</v>
      </c>
      <c r="G32" s="33"/>
      <c r="H32" s="33"/>
      <c r="I32" s="2"/>
      <c r="J32" s="2"/>
    </row>
    <row r="33" spans="1:10" ht="24" customHeight="1">
      <c r="A33" s="20"/>
      <c r="B33" s="45"/>
      <c r="C33" s="35"/>
      <c r="D33" s="36"/>
      <c r="E33" s="5"/>
      <c r="F33" s="37"/>
    </row>
    <row r="34" spans="1:10" ht="24" customHeight="1">
      <c r="A34" s="20"/>
      <c r="B34" s="45"/>
      <c r="C34" s="35"/>
      <c r="D34" s="36"/>
      <c r="E34" s="5"/>
      <c r="F34" s="37"/>
    </row>
    <row r="35" spans="1:10" s="15" customFormat="1" ht="25.9" customHeight="1">
      <c r="A35" s="470"/>
      <c r="B35" s="471"/>
      <c r="C35" s="472"/>
      <c r="D35" s="5" t="s">
        <v>30</v>
      </c>
      <c r="E35" s="5"/>
      <c r="F35" s="17">
        <f>SUM(F33:F34)</f>
        <v>0</v>
      </c>
      <c r="G35" s="13"/>
      <c r="H35" s="13"/>
      <c r="I35" s="2"/>
      <c r="J35" s="2"/>
    </row>
    <row r="36" spans="1:10" ht="18.600000000000001" customHeight="1" thickBot="1">
      <c r="A36" s="476"/>
      <c r="B36" s="477"/>
      <c r="C36" s="477"/>
      <c r="D36" s="477"/>
      <c r="E36" s="477"/>
      <c r="F36" s="478"/>
    </row>
    <row r="37" spans="1:10" s="15" customFormat="1" ht="24.6" customHeight="1">
      <c r="A37" s="473" t="s">
        <v>46</v>
      </c>
      <c r="B37" s="474"/>
      <c r="C37" s="474"/>
      <c r="D37" s="474"/>
      <c r="E37" s="475"/>
      <c r="F37" s="38">
        <f>+ROUND(F14+F21+F30+F35,0)</f>
        <v>0</v>
      </c>
      <c r="I37" s="39"/>
      <c r="J37" s="40"/>
    </row>
  </sheetData>
  <protectedRanges>
    <protectedRange sqref="A11:B11" name="MATERIALES_1_1"/>
    <protectedRange sqref="A13:B13" name="MATERIALES_1_1_1"/>
  </protectedRanges>
  <mergeCells count="22">
    <mergeCell ref="A1:C1"/>
    <mergeCell ref="D1:F3"/>
    <mergeCell ref="A2:C2"/>
    <mergeCell ref="A3:C3"/>
    <mergeCell ref="A30:C30"/>
    <mergeCell ref="A21:C21"/>
    <mergeCell ref="A5:F5"/>
    <mergeCell ref="B6:D6"/>
    <mergeCell ref="B7:D7"/>
    <mergeCell ref="B8:D8"/>
    <mergeCell ref="A9:F9"/>
    <mergeCell ref="A10:B10"/>
    <mergeCell ref="A11:B11"/>
    <mergeCell ref="A12:B12"/>
    <mergeCell ref="A13:B13"/>
    <mergeCell ref="A14:C14"/>
    <mergeCell ref="A15:F15"/>
    <mergeCell ref="A31:F31"/>
    <mergeCell ref="A35:C35"/>
    <mergeCell ref="A36:F36"/>
    <mergeCell ref="A37:E37"/>
    <mergeCell ref="A22:F22"/>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9EBE-CE31-45FE-AA4A-4E4C4EAFC0E9}">
  <dimension ref="A1:L60"/>
  <sheetViews>
    <sheetView showGridLines="0" showZeros="0" tabSelected="1" view="pageBreakPreview" topLeftCell="A17" zoomScale="85" zoomScaleNormal="100" zoomScaleSheetLayoutView="85" zoomScalePageLayoutView="55" workbookViewId="0">
      <selection activeCell="D24" sqref="D24:D30"/>
    </sheetView>
  </sheetViews>
  <sheetFormatPr baseColWidth="10" defaultColWidth="11.42578125" defaultRowHeight="18"/>
  <cols>
    <col min="1" max="1" width="13.7109375" style="65" customWidth="1"/>
    <col min="2" max="2" width="74.42578125" style="81" customWidth="1"/>
    <col min="3" max="3" width="10.7109375" style="66" customWidth="1"/>
    <col min="4" max="4" width="20.7109375" style="65" customWidth="1"/>
    <col min="5" max="5" width="23.5703125" style="65" customWidth="1"/>
    <col min="6" max="6" width="28.28515625" style="66" customWidth="1"/>
    <col min="7" max="7" width="21.42578125" style="62" customWidth="1"/>
    <col min="8" max="8" width="24.5703125" style="61" customWidth="1"/>
    <col min="9" max="9" width="16.42578125" style="63" customWidth="1"/>
    <col min="10" max="10" width="16.5703125" style="64" customWidth="1"/>
    <col min="11" max="11" width="16.28515625" style="65" customWidth="1"/>
    <col min="12" max="16384" width="11.42578125" style="66"/>
  </cols>
  <sheetData>
    <row r="1" spans="1:11" ht="18.75" thickBot="1">
      <c r="A1" s="128"/>
    </row>
    <row r="2" spans="1:11" ht="56.25" customHeight="1">
      <c r="A2" s="416" t="str">
        <f>+RESUMEN!B1</f>
        <v xml:space="preserve">Construcción de obras para el control y mitigación de la socavación y erosión en el talud de la margen derecha del río Zungo y obras complementarias. </v>
      </c>
      <c r="B2" s="417"/>
      <c r="C2" s="418"/>
      <c r="D2" s="419"/>
      <c r="E2" s="419"/>
      <c r="F2" s="420"/>
    </row>
    <row r="3" spans="1:11" ht="26.25" customHeight="1">
      <c r="A3" s="427" t="s">
        <v>277</v>
      </c>
      <c r="B3" s="428"/>
      <c r="C3" s="421"/>
      <c r="D3" s="422"/>
      <c r="E3" s="422"/>
      <c r="F3" s="423"/>
    </row>
    <row r="4" spans="1:11" ht="57.75" customHeight="1" thickBot="1">
      <c r="A4" s="429" t="s">
        <v>75</v>
      </c>
      <c r="B4" s="430"/>
      <c r="C4" s="424"/>
      <c r="D4" s="425"/>
      <c r="E4" s="425"/>
      <c r="F4" s="426"/>
    </row>
    <row r="5" spans="1:11" ht="20.25" customHeight="1" thickBot="1">
      <c r="A5" s="431"/>
      <c r="B5" s="432"/>
      <c r="C5" s="432"/>
      <c r="D5" s="432"/>
      <c r="E5" s="432"/>
      <c r="F5" s="433"/>
    </row>
    <row r="6" spans="1:11">
      <c r="A6" s="119"/>
      <c r="B6" s="120"/>
      <c r="C6" s="121"/>
      <c r="D6" s="122"/>
      <c r="E6" s="123"/>
      <c r="F6" s="124"/>
    </row>
    <row r="7" spans="1:11">
      <c r="A7" s="434" t="s">
        <v>76</v>
      </c>
      <c r="B7" s="434"/>
      <c r="C7" s="434"/>
      <c r="D7" s="434"/>
      <c r="E7" s="434"/>
      <c r="F7" s="434"/>
    </row>
    <row r="8" spans="1:11" ht="18.75" thickBot="1">
      <c r="A8" s="125"/>
      <c r="B8" s="120"/>
      <c r="C8" s="121"/>
      <c r="D8" s="122"/>
      <c r="E8" s="126"/>
      <c r="F8" s="127"/>
    </row>
    <row r="9" spans="1:11" ht="39.6" customHeight="1" thickBot="1">
      <c r="A9" s="321" t="s">
        <v>77</v>
      </c>
      <c r="B9" s="322" t="s">
        <v>1</v>
      </c>
      <c r="C9" s="322" t="s">
        <v>2</v>
      </c>
      <c r="D9" s="322" t="s">
        <v>78</v>
      </c>
      <c r="E9" s="322" t="s">
        <v>4</v>
      </c>
      <c r="F9" s="323" t="s">
        <v>79</v>
      </c>
    </row>
    <row r="10" spans="1:11" ht="30" customHeight="1">
      <c r="A10" s="435" t="s">
        <v>0</v>
      </c>
      <c r="B10" s="435" t="s">
        <v>1</v>
      </c>
      <c r="C10" s="437" t="s">
        <v>2</v>
      </c>
      <c r="D10" s="437" t="s">
        <v>3</v>
      </c>
      <c r="E10" s="439" t="s">
        <v>4</v>
      </c>
      <c r="F10" s="414" t="s">
        <v>5</v>
      </c>
    </row>
    <row r="11" spans="1:11" ht="30" customHeight="1" thickBot="1">
      <c r="A11" s="436"/>
      <c r="B11" s="436"/>
      <c r="C11" s="438"/>
      <c r="D11" s="438"/>
      <c r="E11" s="440"/>
      <c r="F11" s="415"/>
    </row>
    <row r="12" spans="1:11" ht="18.75" thickBot="1">
      <c r="A12" s="334">
        <v>1</v>
      </c>
      <c r="B12" s="335" t="s">
        <v>6</v>
      </c>
      <c r="C12" s="336"/>
      <c r="D12" s="337"/>
      <c r="E12" s="338"/>
      <c r="F12" s="339"/>
      <c r="K12" s="66"/>
    </row>
    <row r="13" spans="1:11" ht="34.15" customHeight="1">
      <c r="A13" s="379">
        <v>1.1000000000000001</v>
      </c>
      <c r="B13" s="330" t="s">
        <v>57</v>
      </c>
      <c r="C13" s="331" t="s">
        <v>7</v>
      </c>
      <c r="D13" s="332">
        <v>15</v>
      </c>
      <c r="E13" s="370">
        <f>+'1.1'!F31</f>
        <v>0</v>
      </c>
      <c r="F13" s="333">
        <f>ROUND(E13*D13,0)</f>
        <v>0</v>
      </c>
      <c r="H13" s="63"/>
      <c r="K13" s="70"/>
    </row>
    <row r="14" spans="1:11" ht="118.15" customHeight="1">
      <c r="A14" s="380">
        <v>1.2</v>
      </c>
      <c r="B14" s="71" t="s">
        <v>80</v>
      </c>
      <c r="C14" s="73" t="s">
        <v>11</v>
      </c>
      <c r="D14" s="67">
        <v>146.6</v>
      </c>
      <c r="E14" s="371">
        <f>+'1.2'!F32</f>
        <v>0</v>
      </c>
      <c r="F14" s="69">
        <f t="shared" ref="F14" si="0">ROUND(E14*D14,0)</f>
        <v>0</v>
      </c>
      <c r="H14" s="63"/>
      <c r="K14" s="70"/>
    </row>
    <row r="15" spans="1:11">
      <c r="A15" s="381">
        <v>1.3</v>
      </c>
      <c r="B15" s="133" t="s">
        <v>85</v>
      </c>
      <c r="C15" s="151"/>
      <c r="D15" s="74"/>
      <c r="E15" s="75"/>
      <c r="H15" s="63"/>
      <c r="K15" s="70"/>
    </row>
    <row r="16" spans="1:11" ht="48" customHeight="1">
      <c r="A16" s="380" t="s">
        <v>10</v>
      </c>
      <c r="B16" s="134" t="s">
        <v>275</v>
      </c>
      <c r="C16" s="152" t="s">
        <v>14</v>
      </c>
      <c r="D16" s="74">
        <v>966</v>
      </c>
      <c r="E16" s="75">
        <f>+'1.3.1'!F31</f>
        <v>0</v>
      </c>
      <c r="F16" s="69">
        <f>ROUND(E16*D16,0)</f>
        <v>0</v>
      </c>
      <c r="H16" s="63"/>
      <c r="K16" s="70"/>
    </row>
    <row r="17" spans="1:11" ht="28.5">
      <c r="A17" s="380" t="s">
        <v>81</v>
      </c>
      <c r="B17" s="134" t="s">
        <v>52</v>
      </c>
      <c r="C17" s="152" t="s">
        <v>12</v>
      </c>
      <c r="D17" s="74">
        <v>662.4</v>
      </c>
      <c r="E17" s="75">
        <f>+'1.3.2'!F29</f>
        <v>0</v>
      </c>
      <c r="F17" s="69">
        <f>ROUND(E17*D17,0)</f>
        <v>0</v>
      </c>
      <c r="H17" s="63"/>
      <c r="K17" s="70"/>
    </row>
    <row r="18" spans="1:11">
      <c r="A18" s="380" t="s">
        <v>82</v>
      </c>
      <c r="B18" s="134" t="s">
        <v>66</v>
      </c>
      <c r="C18" s="152" t="s">
        <v>53</v>
      </c>
      <c r="D18" s="74">
        <v>836.61899999999991</v>
      </c>
      <c r="E18" s="75">
        <f>+'1.3.3'!F32</f>
        <v>0</v>
      </c>
      <c r="F18" s="69">
        <f>ROUND(E18*D18,0)</f>
        <v>0</v>
      </c>
      <c r="H18" s="63"/>
      <c r="K18" s="70"/>
    </row>
    <row r="19" spans="1:11" ht="29.25" thickBot="1">
      <c r="A19" s="380" t="s">
        <v>83</v>
      </c>
      <c r="B19" s="134" t="s">
        <v>54</v>
      </c>
      <c r="C19" s="152" t="s">
        <v>12</v>
      </c>
      <c r="D19" s="74">
        <v>1003.68</v>
      </c>
      <c r="E19" s="75">
        <f>+'1.3.4'!F29</f>
        <v>0</v>
      </c>
      <c r="F19" s="69">
        <f>ROUND(E19*D19,0)</f>
        <v>0</v>
      </c>
      <c r="H19" s="63"/>
      <c r="K19" s="70"/>
    </row>
    <row r="20" spans="1:11" ht="29.25" hidden="1" thickBot="1">
      <c r="A20" s="382" t="s">
        <v>84</v>
      </c>
      <c r="B20" s="134" t="s">
        <v>68</v>
      </c>
      <c r="C20" s="152" t="s">
        <v>67</v>
      </c>
      <c r="D20" s="74">
        <v>88</v>
      </c>
      <c r="E20" s="75" t="e">
        <f>+#REF!</f>
        <v>#REF!</v>
      </c>
      <c r="F20" s="329"/>
      <c r="H20" s="63"/>
      <c r="K20" s="70"/>
    </row>
    <row r="21" spans="1:11" ht="18.75" thickBot="1">
      <c r="A21" s="334">
        <v>2</v>
      </c>
      <c r="B21" s="335" t="s">
        <v>86</v>
      </c>
      <c r="C21" s="336"/>
      <c r="D21" s="337"/>
      <c r="E21" s="338"/>
      <c r="F21" s="339"/>
      <c r="H21" s="63"/>
      <c r="K21" s="70"/>
    </row>
    <row r="22" spans="1:11">
      <c r="A22" s="383">
        <v>2.1</v>
      </c>
      <c r="B22" s="330" t="s">
        <v>51</v>
      </c>
      <c r="C22" s="331" t="s">
        <v>50</v>
      </c>
      <c r="D22" s="332">
        <v>836.46</v>
      </c>
      <c r="E22" s="370">
        <f>+'2.1'!F32</f>
        <v>0</v>
      </c>
      <c r="F22" s="333">
        <f t="shared" ref="F22:F26" si="1">ROUND(E22*D22,0)</f>
        <v>0</v>
      </c>
      <c r="H22" s="63"/>
      <c r="K22" s="70"/>
    </row>
    <row r="23" spans="1:11" ht="35.450000000000003" customHeight="1">
      <c r="A23" s="384">
        <v>2.2000000000000002</v>
      </c>
      <c r="B23" s="71" t="s">
        <v>17</v>
      </c>
      <c r="C23" s="72" t="s">
        <v>12</v>
      </c>
      <c r="D23" s="67">
        <v>688.82</v>
      </c>
      <c r="E23" s="371">
        <f>+'2.2'!F33</f>
        <v>0</v>
      </c>
      <c r="F23" s="69">
        <f t="shared" si="1"/>
        <v>0</v>
      </c>
      <c r="H23" s="63"/>
      <c r="K23" s="70"/>
    </row>
    <row r="24" spans="1:11" ht="30" customHeight="1">
      <c r="A24" s="384">
        <v>2.2999999999999998</v>
      </c>
      <c r="B24" s="71" t="s">
        <v>62</v>
      </c>
      <c r="C24" s="72" t="s">
        <v>9</v>
      </c>
      <c r="D24" s="67">
        <v>1754.0579999999998</v>
      </c>
      <c r="E24" s="371">
        <f>+'2.3'!F33</f>
        <v>0</v>
      </c>
      <c r="F24" s="69">
        <f t="shared" si="1"/>
        <v>0</v>
      </c>
      <c r="H24" s="63"/>
      <c r="K24" s="70"/>
    </row>
    <row r="25" spans="1:11" ht="38.450000000000003" customHeight="1">
      <c r="A25" s="384">
        <v>2.4</v>
      </c>
      <c r="B25" s="71" t="s">
        <v>58</v>
      </c>
      <c r="C25" s="73" t="s">
        <v>9</v>
      </c>
      <c r="D25" s="67">
        <v>1236.46</v>
      </c>
      <c r="E25" s="371">
        <f>+'2.4'!F30</f>
        <v>0</v>
      </c>
      <c r="F25" s="69">
        <f t="shared" si="1"/>
        <v>0</v>
      </c>
      <c r="H25" s="63"/>
      <c r="K25" s="70"/>
    </row>
    <row r="26" spans="1:11" ht="72" thickBot="1">
      <c r="A26" s="384">
        <v>2.5</v>
      </c>
      <c r="B26" s="71" t="s">
        <v>8</v>
      </c>
      <c r="C26" s="72" t="s">
        <v>9</v>
      </c>
      <c r="D26" s="67">
        <v>5.5</v>
      </c>
      <c r="E26" s="371">
        <f>+'2.5'!F31</f>
        <v>0</v>
      </c>
      <c r="F26" s="69">
        <f t="shared" si="1"/>
        <v>0</v>
      </c>
      <c r="H26" s="63"/>
      <c r="K26" s="70"/>
    </row>
    <row r="27" spans="1:11" ht="73.150000000000006" hidden="1" customHeight="1">
      <c r="A27" s="357">
        <v>2.6</v>
      </c>
      <c r="B27" s="71" t="s">
        <v>274</v>
      </c>
      <c r="C27" s="72" t="s">
        <v>67</v>
      </c>
      <c r="D27" s="67" t="e">
        <v>#REF!</v>
      </c>
      <c r="E27" s="371" t="e">
        <f>+#REF!</f>
        <v>#REF!</v>
      </c>
      <c r="F27" s="368"/>
      <c r="H27" s="63"/>
      <c r="K27" s="70"/>
    </row>
    <row r="28" spans="1:11" ht="18.75" hidden="1" thickBot="1">
      <c r="A28" s="340">
        <v>2.7</v>
      </c>
      <c r="B28" s="358" t="s">
        <v>49</v>
      </c>
      <c r="C28" s="152" t="s">
        <v>18</v>
      </c>
      <c r="D28" s="74" t="e">
        <v>#REF!</v>
      </c>
      <c r="E28" s="374">
        <v>275000</v>
      </c>
      <c r="F28" s="369"/>
      <c r="H28" s="63"/>
      <c r="K28" s="70"/>
    </row>
    <row r="29" spans="1:11" ht="18.75" thickBot="1">
      <c r="A29" s="334">
        <v>3</v>
      </c>
      <c r="B29" s="335" t="s">
        <v>87</v>
      </c>
      <c r="C29" s="336"/>
      <c r="D29" s="337"/>
      <c r="E29" s="338"/>
      <c r="F29" s="339"/>
      <c r="H29" s="63"/>
      <c r="K29" s="70"/>
    </row>
    <row r="30" spans="1:11" ht="43.5" thickBot="1">
      <c r="A30" s="324">
        <v>3.1</v>
      </c>
      <c r="B30" s="385" t="s">
        <v>88</v>
      </c>
      <c r="C30" s="342" t="s">
        <v>9</v>
      </c>
      <c r="D30" s="343">
        <v>680.05300000000011</v>
      </c>
      <c r="E30" s="378">
        <f>+'3.1'!F32</f>
        <v>0</v>
      </c>
      <c r="F30" s="344">
        <f>ROUND(E30*D30,0)</f>
        <v>0</v>
      </c>
      <c r="H30" s="63"/>
      <c r="K30" s="70"/>
    </row>
    <row r="31" spans="1:11" ht="18.75" thickBot="1">
      <c r="A31" s="334">
        <v>4</v>
      </c>
      <c r="B31" s="335" t="s">
        <v>89</v>
      </c>
      <c r="C31" s="336"/>
      <c r="D31" s="337"/>
      <c r="E31" s="338"/>
      <c r="F31" s="339"/>
      <c r="H31" s="63"/>
      <c r="K31" s="70"/>
    </row>
    <row r="32" spans="1:11" ht="85.5">
      <c r="A32" s="383">
        <v>4.0999999999999996</v>
      </c>
      <c r="B32" s="341" t="s">
        <v>90</v>
      </c>
      <c r="C32" s="345" t="s">
        <v>9</v>
      </c>
      <c r="D32" s="332">
        <v>516.29999999999995</v>
      </c>
      <c r="E32" s="370">
        <f>+'4.1'!F35</f>
        <v>0</v>
      </c>
      <c r="F32" s="333">
        <f>ROUND(E32*D32,0)</f>
        <v>0</v>
      </c>
      <c r="K32" s="66"/>
    </row>
    <row r="33" spans="1:11" ht="90" customHeight="1" thickBot="1">
      <c r="A33" s="386">
        <v>4.2</v>
      </c>
      <c r="B33" s="134" t="s">
        <v>63</v>
      </c>
      <c r="C33" s="152" t="s">
        <v>12</v>
      </c>
      <c r="D33" s="74">
        <v>329.61</v>
      </c>
      <c r="E33" s="374">
        <f>+'4.2'!F34</f>
        <v>0</v>
      </c>
      <c r="F33" s="329">
        <f>ROUND(E33*D33,0)</f>
        <v>0</v>
      </c>
      <c r="H33" s="63"/>
      <c r="K33" s="70"/>
    </row>
    <row r="34" spans="1:11" ht="18.75" thickBot="1">
      <c r="A34" s="334">
        <v>5</v>
      </c>
      <c r="B34" s="335" t="s">
        <v>91</v>
      </c>
      <c r="C34" s="336"/>
      <c r="D34" s="337"/>
      <c r="E34" s="338"/>
      <c r="F34" s="339"/>
      <c r="H34" s="63"/>
      <c r="K34" s="70"/>
    </row>
    <row r="35" spans="1:11" ht="61.15" customHeight="1">
      <c r="A35" s="383">
        <v>5.0999999999999996</v>
      </c>
      <c r="B35" s="341" t="s">
        <v>92</v>
      </c>
      <c r="C35" s="345" t="s">
        <v>9</v>
      </c>
      <c r="D35" s="332">
        <v>670.29</v>
      </c>
      <c r="E35" s="370">
        <f>+'5.1'!F36</f>
        <v>0</v>
      </c>
      <c r="F35" s="333">
        <f>ROUND(E35*D35,0)</f>
        <v>0</v>
      </c>
      <c r="H35" s="63"/>
      <c r="K35" s="70"/>
    </row>
    <row r="36" spans="1:11" ht="44.45" customHeight="1" thickBot="1">
      <c r="A36" s="386">
        <v>5.2</v>
      </c>
      <c r="B36" s="134" t="s">
        <v>61</v>
      </c>
      <c r="C36" s="152" t="s">
        <v>12</v>
      </c>
      <c r="D36" s="74">
        <v>434.78999999999996</v>
      </c>
      <c r="E36" s="374">
        <f>+'5.2'!F36</f>
        <v>0</v>
      </c>
      <c r="F36" s="329">
        <f>ROUND(E36*D36,0)</f>
        <v>0</v>
      </c>
      <c r="H36" s="63"/>
      <c r="K36" s="70"/>
    </row>
    <row r="37" spans="1:11" ht="18.75" thickBot="1">
      <c r="A37" s="334">
        <v>6</v>
      </c>
      <c r="B37" s="335" t="s">
        <v>93</v>
      </c>
      <c r="C37" s="336"/>
      <c r="D37" s="337"/>
      <c r="E37" s="338"/>
      <c r="F37" s="339"/>
      <c r="K37" s="66"/>
    </row>
    <row r="38" spans="1:11" ht="42.6" customHeight="1">
      <c r="A38" s="383">
        <v>6.1</v>
      </c>
      <c r="B38" s="341" t="s">
        <v>48</v>
      </c>
      <c r="C38" s="345" t="s">
        <v>11</v>
      </c>
      <c r="D38" s="375">
        <v>324</v>
      </c>
      <c r="E38" s="370">
        <f>+'6.1'!F37</f>
        <v>0</v>
      </c>
      <c r="F38" s="333">
        <f>ROUND(E38*D38,0)</f>
        <v>0</v>
      </c>
      <c r="H38" s="63"/>
      <c r="K38" s="70"/>
    </row>
    <row r="39" spans="1:11" ht="51" customHeight="1">
      <c r="A39" s="384">
        <v>6.2</v>
      </c>
      <c r="B39" s="71" t="s">
        <v>59</v>
      </c>
      <c r="C39" s="72" t="s">
        <v>14</v>
      </c>
      <c r="D39" s="376">
        <v>217</v>
      </c>
      <c r="E39" s="371">
        <f>+'6.2'!F34</f>
        <v>0</v>
      </c>
      <c r="F39" s="333">
        <f>ROUND(E39*D39,0)</f>
        <v>0</v>
      </c>
      <c r="H39" s="63"/>
      <c r="K39" s="70"/>
    </row>
    <row r="40" spans="1:11" ht="51" customHeight="1" thickBot="1">
      <c r="A40" s="386">
        <v>6.3</v>
      </c>
      <c r="B40" s="134" t="s">
        <v>60</v>
      </c>
      <c r="C40" s="152" t="s">
        <v>14</v>
      </c>
      <c r="D40" s="377">
        <v>104</v>
      </c>
      <c r="E40" s="374">
        <f>+'6.3'!F34</f>
        <v>0</v>
      </c>
      <c r="F40" s="333">
        <f>ROUND(E40*D40,0)</f>
        <v>0</v>
      </c>
      <c r="H40" s="63"/>
      <c r="K40" s="70"/>
    </row>
    <row r="41" spans="1:11" ht="18.75" thickBot="1">
      <c r="A41" s="334">
        <v>7</v>
      </c>
      <c r="B41" s="335" t="s">
        <v>94</v>
      </c>
      <c r="C41" s="336"/>
      <c r="D41" s="337"/>
      <c r="E41" s="338"/>
      <c r="F41" s="339"/>
      <c r="H41" s="63"/>
      <c r="K41" s="64"/>
    </row>
    <row r="42" spans="1:11" ht="43.9" customHeight="1">
      <c r="A42" s="383">
        <v>7.1</v>
      </c>
      <c r="B42" s="341" t="s">
        <v>64</v>
      </c>
      <c r="C42" s="345" t="s">
        <v>50</v>
      </c>
      <c r="D42" s="332">
        <v>377.12</v>
      </c>
      <c r="E42" s="370">
        <f>+'7.1'!F37</f>
        <v>0</v>
      </c>
      <c r="F42" s="333">
        <f t="shared" ref="F42:F48" si="2">ROUND(E42*D42,0)</f>
        <v>0</v>
      </c>
      <c r="H42" s="63"/>
      <c r="K42" s="70"/>
    </row>
    <row r="43" spans="1:11" ht="48" customHeight="1">
      <c r="A43" s="384">
        <v>7.2</v>
      </c>
      <c r="B43" s="71" t="s">
        <v>95</v>
      </c>
      <c r="C43" s="72" t="s">
        <v>12</v>
      </c>
      <c r="D43" s="67">
        <v>643.56999999999994</v>
      </c>
      <c r="E43" s="371">
        <f>+'7.2'!F30</f>
        <v>0</v>
      </c>
      <c r="F43" s="69">
        <f t="shared" si="2"/>
        <v>0</v>
      </c>
      <c r="H43" s="63"/>
      <c r="K43" s="70"/>
    </row>
    <row r="44" spans="1:11" s="61" customFormat="1" ht="46.15" customHeight="1">
      <c r="A44" s="384">
        <v>7.3</v>
      </c>
      <c r="B44" s="71" t="s">
        <v>96</v>
      </c>
      <c r="C44" s="72" t="s">
        <v>12</v>
      </c>
      <c r="D44" s="67">
        <v>1409.8489999999999</v>
      </c>
      <c r="E44" s="372">
        <f>+'7.3'!F36</f>
        <v>0</v>
      </c>
      <c r="F44" s="69">
        <f t="shared" si="2"/>
        <v>0</v>
      </c>
      <c r="G44" s="62"/>
      <c r="H44" s="63"/>
      <c r="I44" s="63"/>
      <c r="J44" s="64"/>
      <c r="K44" s="70"/>
    </row>
    <row r="45" spans="1:11" ht="37.9" customHeight="1">
      <c r="A45" s="384">
        <v>7.4</v>
      </c>
      <c r="B45" s="71" t="s">
        <v>47</v>
      </c>
      <c r="C45" s="72" t="s">
        <v>12</v>
      </c>
      <c r="D45" s="376">
        <v>347.14899999999994</v>
      </c>
      <c r="E45" s="371">
        <f>+'7.4'!F34</f>
        <v>0</v>
      </c>
      <c r="F45" s="69">
        <f t="shared" si="2"/>
        <v>0</v>
      </c>
      <c r="H45" s="63"/>
      <c r="K45" s="70"/>
    </row>
    <row r="46" spans="1:11">
      <c r="A46" s="384">
        <v>7.5</v>
      </c>
      <c r="B46" s="71" t="s">
        <v>13</v>
      </c>
      <c r="C46" s="72" t="s">
        <v>12</v>
      </c>
      <c r="D46" s="376">
        <v>643.56999999999994</v>
      </c>
      <c r="E46" s="371">
        <f>+'7.5'!F34</f>
        <v>0</v>
      </c>
      <c r="F46" s="69">
        <f t="shared" si="2"/>
        <v>0</v>
      </c>
      <c r="H46" s="63"/>
      <c r="K46" s="70"/>
    </row>
    <row r="47" spans="1:11" ht="42.75">
      <c r="A47" s="384">
        <v>7.6</v>
      </c>
      <c r="B47" s="71" t="s">
        <v>97</v>
      </c>
      <c r="C47" s="72" t="s">
        <v>11</v>
      </c>
      <c r="D47" s="376">
        <v>100.5</v>
      </c>
      <c r="E47" s="371">
        <f>+'7.6'!F35</f>
        <v>0</v>
      </c>
      <c r="F47" s="69">
        <f t="shared" si="2"/>
        <v>0</v>
      </c>
      <c r="H47" s="63"/>
      <c r="K47" s="70"/>
    </row>
    <row r="48" spans="1:11" ht="32.450000000000003" customHeight="1">
      <c r="A48" s="384">
        <v>7.7</v>
      </c>
      <c r="B48" s="71" t="s">
        <v>65</v>
      </c>
      <c r="C48" s="72" t="s">
        <v>11</v>
      </c>
      <c r="D48" s="67">
        <v>632</v>
      </c>
      <c r="E48" s="68">
        <f>+'7.7'!F31</f>
        <v>0</v>
      </c>
      <c r="F48" s="69">
        <f t="shared" si="2"/>
        <v>0</v>
      </c>
      <c r="H48" s="63"/>
      <c r="K48" s="70"/>
    </row>
    <row r="49" spans="1:12" ht="18.75" thickBot="1">
      <c r="A49" s="351">
        <v>8</v>
      </c>
      <c r="B49" s="352" t="s">
        <v>111</v>
      </c>
      <c r="C49" s="353"/>
      <c r="D49" s="354"/>
      <c r="E49" s="355"/>
      <c r="F49" s="356"/>
      <c r="H49" s="63"/>
      <c r="K49" s="70"/>
    </row>
    <row r="50" spans="1:12" s="79" customFormat="1" ht="71.25">
      <c r="A50" s="346">
        <v>8.1</v>
      </c>
      <c r="B50" s="348" t="s">
        <v>98</v>
      </c>
      <c r="C50" s="349" t="s">
        <v>12</v>
      </c>
      <c r="D50" s="375">
        <v>962.49999999999989</v>
      </c>
      <c r="E50" s="371">
        <f>+'8.1'!F31</f>
        <v>0</v>
      </c>
      <c r="F50" s="333">
        <f>ROUND(E50*D50,0)</f>
        <v>0</v>
      </c>
      <c r="G50" s="62"/>
      <c r="H50" s="76"/>
      <c r="I50" s="77"/>
      <c r="J50" s="78"/>
      <c r="K50" s="70"/>
      <c r="L50" s="63"/>
    </row>
    <row r="51" spans="1:12" s="79" customFormat="1">
      <c r="A51" s="325">
        <v>8.1999999999999993</v>
      </c>
      <c r="B51" s="132" t="s">
        <v>99</v>
      </c>
      <c r="C51" s="129" t="s">
        <v>103</v>
      </c>
      <c r="D51" s="376">
        <v>11</v>
      </c>
      <c r="E51" s="371">
        <f>+'8.2'!F34</f>
        <v>0</v>
      </c>
      <c r="F51" s="69">
        <f t="shared" ref="F51:F57" si="3">ROUND(E51*D51,0)</f>
        <v>0</v>
      </c>
      <c r="G51" s="62"/>
      <c r="H51" s="76"/>
      <c r="I51" s="80"/>
      <c r="J51" s="78"/>
      <c r="K51" s="70"/>
      <c r="L51" s="63"/>
    </row>
    <row r="52" spans="1:12">
      <c r="A52" s="325">
        <v>8.3000000000000007</v>
      </c>
      <c r="B52" s="131" t="s">
        <v>100</v>
      </c>
      <c r="C52" s="129" t="s">
        <v>103</v>
      </c>
      <c r="D52" s="376">
        <v>55</v>
      </c>
      <c r="E52" s="371">
        <f>+'8.3'!F31</f>
        <v>0</v>
      </c>
      <c r="F52" s="69">
        <f t="shared" si="3"/>
        <v>0</v>
      </c>
    </row>
    <row r="53" spans="1:12" ht="185.25">
      <c r="A53" s="325">
        <v>8.4</v>
      </c>
      <c r="B53" s="132" t="s">
        <v>101</v>
      </c>
      <c r="C53" s="129" t="s">
        <v>55</v>
      </c>
      <c r="D53" s="376">
        <v>90</v>
      </c>
      <c r="E53" s="371">
        <f>+'8.4'!F43</f>
        <v>0</v>
      </c>
      <c r="F53" s="69">
        <f t="shared" si="3"/>
        <v>0</v>
      </c>
    </row>
    <row r="54" spans="1:12" ht="29.25" thickBot="1">
      <c r="A54" s="347">
        <v>8.5</v>
      </c>
      <c r="B54" s="350" t="s">
        <v>102</v>
      </c>
      <c r="C54" s="130" t="s">
        <v>55</v>
      </c>
      <c r="D54" s="377">
        <v>40</v>
      </c>
      <c r="E54" s="371">
        <f>+'8.5'!F32</f>
        <v>0</v>
      </c>
      <c r="F54" s="329">
        <f t="shared" si="3"/>
        <v>0</v>
      </c>
    </row>
    <row r="55" spans="1:12" ht="18.75" thickBot="1">
      <c r="A55" s="334">
        <v>9</v>
      </c>
      <c r="B55" s="335" t="s">
        <v>104</v>
      </c>
      <c r="C55" s="336"/>
      <c r="D55" s="337"/>
      <c r="E55" s="338"/>
      <c r="F55" s="339"/>
    </row>
    <row r="56" spans="1:12">
      <c r="A56" s="387">
        <v>9.1</v>
      </c>
      <c r="B56" s="361" t="s">
        <v>105</v>
      </c>
      <c r="C56" s="362" t="s">
        <v>16</v>
      </c>
      <c r="D56" s="363">
        <v>1</v>
      </c>
      <c r="E56" s="388"/>
      <c r="F56" s="364">
        <f t="shared" si="3"/>
        <v>0</v>
      </c>
    </row>
    <row r="57" spans="1:12" ht="18.75" thickBot="1">
      <c r="A57" s="326">
        <v>9.1999999999999993</v>
      </c>
      <c r="B57" s="327" t="s">
        <v>106</v>
      </c>
      <c r="C57" s="328" t="s">
        <v>16</v>
      </c>
      <c r="D57" s="365">
        <v>1</v>
      </c>
      <c r="E57" s="389"/>
      <c r="F57" s="366">
        <f t="shared" si="3"/>
        <v>0</v>
      </c>
    </row>
    <row r="60" spans="1:12" ht="56.45" customHeight="1"/>
  </sheetData>
  <autoFilter ref="A10:F50" xr:uid="{88678DCE-ABC4-4A86-928A-16E25F0266D9}"/>
  <mergeCells count="12">
    <mergeCell ref="F10:F11"/>
    <mergeCell ref="A2:B2"/>
    <mergeCell ref="C2:F4"/>
    <mergeCell ref="A3:B3"/>
    <mergeCell ref="A4:B4"/>
    <mergeCell ref="A5:F5"/>
    <mergeCell ref="A7:F7"/>
    <mergeCell ref="A10:A11"/>
    <mergeCell ref="B10:B11"/>
    <mergeCell ref="C10:C11"/>
    <mergeCell ref="D10:D11"/>
    <mergeCell ref="E10:E11"/>
  </mergeCells>
  <hyperlinks>
    <hyperlink ref="A13" location="'1.1'!A1" display="'1.1'!A1" xr:uid="{36C4EE54-BA25-48A2-A13B-0D0AAF9E1E50}"/>
    <hyperlink ref="A14" location="'1.2'!A1" display="'1.2'!A1" xr:uid="{D6A53A13-1F70-4509-A154-221C998E1786}"/>
    <hyperlink ref="A16" location="'1.3.1'!A1" display="1.3.1" xr:uid="{B5D7FEDB-260C-4B8D-B034-4F4CEFCCE282}"/>
    <hyperlink ref="A17" location="'1.3.2'!A1" display="1.3.2" xr:uid="{924557B5-5D67-4D24-A5D2-724B7F8B77CF}"/>
    <hyperlink ref="A18" location="'1.3.3'!A1" display="1.3.3" xr:uid="{19A8BD9A-3A0C-47D0-9B18-DE3DC5CA6091}"/>
    <hyperlink ref="A19" location="'1.3.4'!A1" display="1.3.4" xr:uid="{06FC1079-4BE2-49D6-93B1-8136AF27169C}"/>
    <hyperlink ref="A20" location="'1.3.5'!A1" display="1.3.5" xr:uid="{A9A6824A-3BA4-473B-A53D-6997E0618310}"/>
    <hyperlink ref="A22" location="'2.1'!A1" display="'2.1'!A1" xr:uid="{87F729BD-EDB6-45C0-8C47-BE8EB5B8175C}"/>
    <hyperlink ref="A23" location="'2.2'!A1" display="'2.2'!A1" xr:uid="{577D1CEE-D116-4332-95B9-AD0E38EACA8A}"/>
    <hyperlink ref="A24" location="'2.3'!A1" display="'2.3'!A1" xr:uid="{0052DA6C-B121-4ACD-A268-10CCDBBBAD25}"/>
    <hyperlink ref="A25" location="'2.4'!A1" display="'2.4'!A1" xr:uid="{C02429E6-B69C-4F0B-AA50-2807F98B597A}"/>
    <hyperlink ref="A26" location="'2.5'!A1" display="'2.5'!A1" xr:uid="{A250C7D6-71A0-4D2B-9BBE-88DF47A01528}"/>
    <hyperlink ref="A27" location="'2.6'!A1" display="'2.6'!A1" xr:uid="{0BA9E04D-F80E-4355-BAC3-525449EA8956}"/>
    <hyperlink ref="A28" location="'2.7'!A1" display="'2.7'!A1" xr:uid="{64FFEEFB-9DA9-47D3-9700-8DF264ADDFC0}"/>
    <hyperlink ref="A30" location="'3.1'!A1" display="'3.1'!A1" xr:uid="{FEA7AD81-A9F2-40CD-832B-9BA03C768376}"/>
    <hyperlink ref="A32" location="'4.1'!A1" display="'4.1'!A1" xr:uid="{6617EFF1-E884-4065-85A1-5F95FC3F620E}"/>
    <hyperlink ref="A33" location="'4.2'!A1" display="'4.2'!A1" xr:uid="{DB43E715-1F19-4F19-A259-320E9FAB7BE1}"/>
    <hyperlink ref="A35" location="'5.1'!A1" display="'5.1'!A1" xr:uid="{FF9224A0-3781-47C4-9BE7-06430E0CA0D6}"/>
    <hyperlink ref="A36" location="'5.2'!A1" display="'5.2'!A1" xr:uid="{97EF7E19-DAD9-4AEA-8223-924E9EF98014}"/>
    <hyperlink ref="A38" location="'6.1'!A1" display="'6.1'!A1" xr:uid="{E6314341-B454-4071-AEFA-00BEB47D955F}"/>
    <hyperlink ref="A39" location="'6.2'!A1" display="'6.2'!A1" xr:uid="{184B7B9E-455C-4626-932B-2D01B5272A4A}"/>
    <hyperlink ref="A40" location="'6.3'!A1" display="'6.3'!A1" xr:uid="{AB55AAB1-0F77-491C-8DC2-8B58BF02ED67}"/>
    <hyperlink ref="A42" location="'7.1'!A1" display="'7.1'!A1" xr:uid="{858AB579-3C14-4D13-B171-C83EB6276E52}"/>
    <hyperlink ref="A43" location="'7.2'!Área_de_impresión" display="'7.2'!Área_de_impresión" xr:uid="{4ECBA3F2-3408-4AB8-BE89-9DC199376C97}"/>
    <hyperlink ref="A44" location="'7.3'!A1" display="'7.3'!A1" xr:uid="{E8879343-45CF-4F7F-ABD3-368FBCC8B30C}"/>
    <hyperlink ref="A45" location="'7.4'!Área_de_impresión" display="'7.4'!Área_de_impresión" xr:uid="{927B410A-CD09-4127-8947-894FB3B77082}"/>
    <hyperlink ref="A46" location="'7.5'!Área_de_impresión" display="'7.5'!Área_de_impresión" xr:uid="{80C1C398-E1D0-4BE3-A740-FE35AF6136BC}"/>
    <hyperlink ref="A47" location="'7.6'!Área_de_impresión" display="'7.6'!Área_de_impresión" xr:uid="{FA0E95DC-4AE1-4128-9016-B81D56C28D6C}"/>
    <hyperlink ref="A48" location="'7.7'!Área_de_impresión" display="'7.7'!Área_de_impresión" xr:uid="{9422D59E-E16D-4A08-ADBE-7E66FD95B193}"/>
    <hyperlink ref="A50" location="'8.1'!A1" display="'8.1'!A1" xr:uid="{325D70B1-7CA9-4498-90F4-B7518DD164EB}"/>
    <hyperlink ref="A51" location="'8.2'!A1" display="'8.2'!A1" xr:uid="{BDA44B2B-7E13-4D43-A2B2-87B412B0B0FD}"/>
    <hyperlink ref="A52" location="'8.3'!A1" display="'8.3'!A1" xr:uid="{BA69487D-2267-4353-940A-7A6F08D60625}"/>
    <hyperlink ref="A53" location="'8.4'!A1" display="'8.4'!A1" xr:uid="{A0F5C53D-C36A-418C-BE35-5294C7A9271D}"/>
    <hyperlink ref="A54" location="'8.5'!A1" display="'8.5'!A1" xr:uid="{24061D17-A2BB-4D53-8494-A49F77507E49}"/>
    <hyperlink ref="A56" location="'9.1'!A1" display="'9.1'!A1" xr:uid="{62CA345A-1AA0-49BC-AE73-78E525B435C5}"/>
    <hyperlink ref="A57" location="'9.2'!A1" display="'9.2'!A1" xr:uid="{5D9BCC43-BAC2-4D56-BD8F-7538B72D8E9A}"/>
  </hyperlinks>
  <pageMargins left="0.11811023622047245" right="0.11811023622047245" top="0.15748031496062992" bottom="0.15748031496062992" header="0.31496062992125984" footer="0.31496062992125984"/>
  <pageSetup scale="4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B009A-06CF-4A19-BDBA-11DE627E0172}">
  <dimension ref="A1:O34"/>
  <sheetViews>
    <sheetView view="pageBreakPreview" topLeftCell="A14" zoomScale="75" zoomScaleNormal="100" zoomScaleSheetLayoutView="75" workbookViewId="0">
      <selection activeCell="A29" sqref="A29:F31"/>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3.6" customHeight="1">
      <c r="A6" s="4"/>
      <c r="B6" s="459" t="s">
        <v>56</v>
      </c>
      <c r="C6" s="460"/>
      <c r="D6" s="461"/>
      <c r="E6" s="5" t="s">
        <v>20</v>
      </c>
      <c r="F6" s="6">
        <v>6.2</v>
      </c>
    </row>
    <row r="7" spans="1:15" ht="73.900000000000006" customHeight="1">
      <c r="A7" s="4" t="s">
        <v>21</v>
      </c>
      <c r="B7" s="462" t="str">
        <f>+VLOOKUP(F6,PRESUPUESTO!$A$13:$F$57,2,FALSE)</f>
        <v xml:space="preserve">Suministro, transporte y colocación de Acero de refuerzo fy=420 Mpa (Grado 60) de 1/2" para anclaje de colcha gavión de 1,5 m. Incluye pintura epoxica </v>
      </c>
      <c r="C7" s="463"/>
      <c r="D7" s="464"/>
      <c r="E7" s="5" t="s">
        <v>22</v>
      </c>
      <c r="F7" s="138" t="str">
        <f>+VLOOKUP(F6,PRESUPUESTO!$A$13:$F$57,3,FALSE)</f>
        <v>un</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40.15" customHeight="1">
      <c r="A24" s="43"/>
      <c r="B24" s="44"/>
      <c r="C24" s="30"/>
      <c r="D24" s="31"/>
      <c r="E24" s="6"/>
      <c r="F24" s="12"/>
      <c r="G24" s="13"/>
      <c r="H24" s="13"/>
      <c r="I24" s="2"/>
      <c r="J24" s="2"/>
    </row>
    <row r="25" spans="1:15" s="15" customFormat="1" ht="26.25" customHeight="1">
      <c r="A25" s="470"/>
      <c r="B25" s="471"/>
      <c r="C25" s="472"/>
      <c r="D25" s="31"/>
      <c r="E25" s="6"/>
      <c r="F25" s="12"/>
      <c r="G25" s="13"/>
      <c r="H25" s="13"/>
      <c r="I25" s="2"/>
      <c r="J25" s="2"/>
    </row>
    <row r="26" spans="1:15" s="15" customFormat="1" ht="25.9" customHeight="1">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46"/>
      <c r="D29" s="36"/>
      <c r="E29" s="5"/>
      <c r="F29" s="37"/>
    </row>
    <row r="30" spans="1:15" ht="24" customHeight="1">
      <c r="A30" s="20"/>
      <c r="B30" s="45"/>
      <c r="C30" s="46"/>
      <c r="D30" s="36"/>
      <c r="E30" s="5"/>
      <c r="F30" s="37"/>
    </row>
    <row r="31" spans="1:15" ht="24" customHeight="1">
      <c r="A31" s="20"/>
      <c r="B31" s="45"/>
      <c r="C31" s="46"/>
      <c r="D31" s="36"/>
      <c r="E31" s="5"/>
      <c r="F31" s="37"/>
    </row>
    <row r="32" spans="1:15" s="15" customFormat="1" ht="25.9" customHeight="1">
      <c r="A32" s="470"/>
      <c r="B32" s="471"/>
      <c r="C32" s="472"/>
      <c r="D32" s="5" t="s">
        <v>30</v>
      </c>
      <c r="E32" s="5"/>
      <c r="F32" s="17">
        <f>SUM(F29:F31)</f>
        <v>0</v>
      </c>
      <c r="G32" s="13"/>
      <c r="H32" s="13"/>
      <c r="I32" s="2"/>
      <c r="J32" s="2"/>
    </row>
    <row r="33" spans="1:10" ht="18.600000000000001" customHeight="1" thickBot="1">
      <c r="A33" s="476"/>
      <c r="B33" s="477"/>
      <c r="C33" s="477"/>
      <c r="D33" s="477"/>
      <c r="E33" s="477"/>
      <c r="F33" s="478"/>
    </row>
    <row r="34" spans="1:10" s="15" customFormat="1" ht="31.15" customHeight="1">
      <c r="A34" s="473" t="s">
        <v>46</v>
      </c>
      <c r="B34" s="474"/>
      <c r="C34" s="474"/>
      <c r="D34" s="474"/>
      <c r="E34" s="475"/>
      <c r="F34" s="38">
        <f>+ROUND(F14+F20+F26+F32,0)</f>
        <v>0</v>
      </c>
      <c r="I34" s="39"/>
      <c r="J34" s="40"/>
    </row>
  </sheetData>
  <protectedRanges>
    <protectedRange sqref="A11:B11" name="MATERIALES_1_1"/>
    <protectedRange sqref="A13:B13" name="MATERIALES_1_1_1"/>
    <protectedRange sqref="A12:B12" name="MATERIALES_1_1_1_1"/>
  </protectedRanges>
  <mergeCells count="22">
    <mergeCell ref="A1:C1"/>
    <mergeCell ref="D1:F3"/>
    <mergeCell ref="A2:C2"/>
    <mergeCell ref="A3:C3"/>
    <mergeCell ref="A34:E34"/>
    <mergeCell ref="A21:F21"/>
    <mergeCell ref="A25:C25"/>
    <mergeCell ref="A27:F27"/>
    <mergeCell ref="A32:C32"/>
    <mergeCell ref="A33:F33"/>
    <mergeCell ref="A20:C20"/>
    <mergeCell ref="A5:F5"/>
    <mergeCell ref="B6:D6"/>
    <mergeCell ref="B7:D7"/>
    <mergeCell ref="B8:D8"/>
    <mergeCell ref="A9:F9"/>
    <mergeCell ref="A15:F15"/>
    <mergeCell ref="A10:B10"/>
    <mergeCell ref="A11:B11"/>
    <mergeCell ref="A12:B12"/>
    <mergeCell ref="A13:B13"/>
    <mergeCell ref="A14:C14"/>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8EBD2-40DC-4844-842A-06CC149AFD02}">
  <dimension ref="A1:O34"/>
  <sheetViews>
    <sheetView view="pageBreakPreview" topLeftCell="A13" zoomScale="75" zoomScaleNormal="100" zoomScaleSheetLayoutView="75" workbookViewId="0">
      <selection activeCell="A29" sqref="A29:F30"/>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1.15" customHeight="1">
      <c r="A6" s="4"/>
      <c r="B6" s="459" t="s">
        <v>56</v>
      </c>
      <c r="C6" s="460"/>
      <c r="D6" s="461"/>
      <c r="E6" s="5" t="s">
        <v>20</v>
      </c>
      <c r="F6" s="6">
        <v>6.3</v>
      </c>
    </row>
    <row r="7" spans="1:15" ht="73.900000000000006" customHeight="1">
      <c r="A7" s="4" t="s">
        <v>21</v>
      </c>
      <c r="B7" s="462" t="str">
        <f>+VLOOKUP(F6,PRESUPUESTO!$A$13:$F$57,2,FALSE)</f>
        <v xml:space="preserve">Suministro, transporte y colocación de Acero de refuerzo fy=420 Mpa (Grado 60) de 3/8"  de 1,5 m para fijación de Malla Electrosoldada D-335 </v>
      </c>
      <c r="C7" s="463"/>
      <c r="D7" s="464"/>
      <c r="E7" s="5" t="s">
        <v>22</v>
      </c>
      <c r="F7" s="138" t="str">
        <f>+VLOOKUP(F6,PRESUPUESTO!$A$13:$F$57,3,FALSE)</f>
        <v>un</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40.15" customHeight="1">
      <c r="A24" s="43"/>
      <c r="B24" s="44"/>
      <c r="C24" s="30"/>
      <c r="D24" s="31"/>
      <c r="E24" s="6"/>
      <c r="F24" s="12"/>
      <c r="G24" s="13"/>
      <c r="H24" s="13"/>
      <c r="I24" s="2"/>
      <c r="J24" s="2"/>
    </row>
    <row r="25" spans="1:15" s="15" customFormat="1" ht="26.25" customHeight="1">
      <c r="A25" s="470"/>
      <c r="B25" s="471"/>
      <c r="C25" s="472"/>
      <c r="D25" s="31"/>
      <c r="E25" s="6"/>
      <c r="F25" s="12"/>
      <c r="G25" s="13"/>
      <c r="H25" s="13"/>
      <c r="I25" s="2"/>
      <c r="J25" s="2"/>
    </row>
    <row r="26" spans="1:15" s="15" customFormat="1" ht="25.9" customHeight="1">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46"/>
      <c r="D29" s="36"/>
      <c r="E29" s="5"/>
      <c r="F29" s="37"/>
    </row>
    <row r="30" spans="1:15" ht="24" customHeight="1">
      <c r="A30" s="20"/>
      <c r="B30" s="45"/>
      <c r="C30" s="46"/>
      <c r="D30" s="36"/>
      <c r="E30" s="5"/>
      <c r="F30" s="37"/>
    </row>
    <row r="31" spans="1:15" ht="24" customHeight="1">
      <c r="A31" s="20"/>
      <c r="B31" s="45"/>
      <c r="C31" s="46"/>
      <c r="D31" s="36"/>
      <c r="E31" s="5"/>
      <c r="F31" s="37">
        <f>C31*D31</f>
        <v>0</v>
      </c>
    </row>
    <row r="32" spans="1:15" s="15" customFormat="1" ht="25.9" customHeight="1">
      <c r="A32" s="470"/>
      <c r="B32" s="471"/>
      <c r="C32" s="472"/>
      <c r="D32" s="5" t="s">
        <v>30</v>
      </c>
      <c r="E32" s="5"/>
      <c r="F32" s="17">
        <f>SUM(F29:F31)</f>
        <v>0</v>
      </c>
      <c r="G32" s="13"/>
      <c r="H32" s="13"/>
      <c r="I32" s="2"/>
      <c r="J32" s="2"/>
    </row>
    <row r="33" spans="1:10" ht="18.600000000000001" customHeight="1" thickBot="1">
      <c r="A33" s="476"/>
      <c r="B33" s="477"/>
      <c r="C33" s="477"/>
      <c r="D33" s="477"/>
      <c r="E33" s="477"/>
      <c r="F33" s="478"/>
    </row>
    <row r="34" spans="1:10" s="15" customFormat="1" ht="31.15" customHeight="1">
      <c r="A34" s="473" t="s">
        <v>46</v>
      </c>
      <c r="B34" s="474"/>
      <c r="C34" s="474"/>
      <c r="D34" s="474"/>
      <c r="E34" s="475"/>
      <c r="F34" s="38">
        <f>+ROUND(F14+F20+F26+F32,0)</f>
        <v>0</v>
      </c>
      <c r="I34" s="39"/>
      <c r="J34" s="40"/>
    </row>
  </sheetData>
  <protectedRanges>
    <protectedRange sqref="A11:B11" name="MATERIALES_1_1"/>
    <protectedRange sqref="A13:B13" name="MATERIALES_1_1_1"/>
    <protectedRange sqref="A12:B12" name="MATERIALES_1_1_1_1"/>
  </protectedRanges>
  <mergeCells count="22">
    <mergeCell ref="A1:C1"/>
    <mergeCell ref="D1:F3"/>
    <mergeCell ref="A2:C2"/>
    <mergeCell ref="A3:C3"/>
    <mergeCell ref="A10:B10"/>
    <mergeCell ref="A5:F5"/>
    <mergeCell ref="B6:D6"/>
    <mergeCell ref="B7:D7"/>
    <mergeCell ref="B8:D8"/>
    <mergeCell ref="A9:F9"/>
    <mergeCell ref="A34:E34"/>
    <mergeCell ref="A11:B11"/>
    <mergeCell ref="A12:B12"/>
    <mergeCell ref="A13:B13"/>
    <mergeCell ref="A14:C14"/>
    <mergeCell ref="A15:F15"/>
    <mergeCell ref="A20:C20"/>
    <mergeCell ref="A21:F21"/>
    <mergeCell ref="A25:C25"/>
    <mergeCell ref="A27:F27"/>
    <mergeCell ref="A32:C32"/>
    <mergeCell ref="A33:F33"/>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E4F1A-DAB4-43FB-9772-4CFC480295FF}">
  <dimension ref="A1:O37"/>
  <sheetViews>
    <sheetView view="pageBreakPreview" topLeftCell="A16" zoomScale="85" zoomScaleNormal="100" zoomScaleSheetLayoutView="85" workbookViewId="0">
      <selection activeCell="A33" sqref="A33:F33"/>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0"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0" ht="44.25" customHeight="1" thickBot="1">
      <c r="A2" s="452" t="str">
        <f>+PRESUPUESTO!A3</f>
        <v>Julio de 2024</v>
      </c>
      <c r="B2" s="453"/>
      <c r="C2" s="453"/>
      <c r="D2" s="446"/>
      <c r="E2" s="447"/>
      <c r="F2" s="448"/>
    </row>
    <row r="3" spans="1:10" ht="34.5" customHeight="1" thickBot="1">
      <c r="A3" s="452" t="s">
        <v>75</v>
      </c>
      <c r="B3" s="453"/>
      <c r="C3" s="453"/>
      <c r="D3" s="449"/>
      <c r="E3" s="450"/>
      <c r="F3" s="451"/>
    </row>
    <row r="4" spans="1:10" ht="13.5" thickBot="1">
      <c r="A4" s="135"/>
      <c r="B4" s="136"/>
      <c r="C4" s="136"/>
      <c r="D4" s="136"/>
      <c r="E4" s="136"/>
      <c r="F4" s="137"/>
    </row>
    <row r="5" spans="1:10" ht="39" customHeight="1">
      <c r="A5" s="456" t="s">
        <v>19</v>
      </c>
      <c r="B5" s="457"/>
      <c r="C5" s="457"/>
      <c r="D5" s="457"/>
      <c r="E5" s="457"/>
      <c r="F5" s="458"/>
    </row>
    <row r="6" spans="1:10" ht="25.9" customHeight="1">
      <c r="A6" s="4"/>
      <c r="B6" s="459" t="s">
        <v>56</v>
      </c>
      <c r="C6" s="460"/>
      <c r="D6" s="461"/>
      <c r="E6" s="5" t="s">
        <v>20</v>
      </c>
      <c r="F6" s="6">
        <v>7.1</v>
      </c>
    </row>
    <row r="7" spans="1:10" ht="35.65" customHeight="1">
      <c r="A7" s="4" t="s">
        <v>21</v>
      </c>
      <c r="B7" s="462" t="str">
        <f>+VLOOKUP(F6,PRESUPUESTO!$A$13:$F$57,2,FALSE)</f>
        <v xml:space="preserve">Construcción de concreto lanzado de 28 Mpa, espesor de 15 cm </v>
      </c>
      <c r="C7" s="463"/>
      <c r="D7" s="464"/>
      <c r="E7" s="5" t="s">
        <v>22</v>
      </c>
      <c r="F7" s="138" t="str">
        <f>+VLOOKUP(F6,PRESUPUESTO!$A$13:$F$57,3,FALSE)</f>
        <v xml:space="preserve">m2 </v>
      </c>
    </row>
    <row r="8" spans="1:10" ht="26.25" customHeight="1">
      <c r="A8" s="4" t="s">
        <v>23</v>
      </c>
      <c r="B8" s="459" t="str">
        <f>+A2</f>
        <v>Julio de 2024</v>
      </c>
      <c r="C8" s="460"/>
      <c r="D8" s="461"/>
      <c r="E8" s="5"/>
      <c r="F8" s="7"/>
    </row>
    <row r="9" spans="1:10" ht="23.65" customHeight="1">
      <c r="A9" s="465" t="s">
        <v>24</v>
      </c>
      <c r="B9" s="466"/>
      <c r="C9" s="466"/>
      <c r="D9" s="466"/>
      <c r="E9" s="466"/>
      <c r="F9" s="467"/>
    </row>
    <row r="10" spans="1:10" s="2" customFormat="1" ht="29.25" customHeight="1">
      <c r="A10" s="454" t="s">
        <v>25</v>
      </c>
      <c r="B10" s="455"/>
      <c r="C10" s="8" t="s">
        <v>26</v>
      </c>
      <c r="D10" s="8" t="s">
        <v>27</v>
      </c>
      <c r="E10" s="8" t="s">
        <v>28</v>
      </c>
      <c r="F10" s="8" t="s">
        <v>29</v>
      </c>
      <c r="G10" s="9"/>
      <c r="H10" s="9"/>
    </row>
    <row r="11" spans="1:10" s="15" customFormat="1" ht="25.15" customHeight="1">
      <c r="A11" s="468"/>
      <c r="B11" s="469"/>
      <c r="C11" s="10"/>
      <c r="D11" s="47"/>
      <c r="E11" s="12"/>
      <c r="F11" s="12"/>
      <c r="G11" s="13"/>
      <c r="H11" s="13"/>
      <c r="I11" s="14"/>
      <c r="J11" s="2"/>
    </row>
    <row r="12" spans="1:10" s="15" customFormat="1" ht="25.15" customHeight="1">
      <c r="A12" s="468"/>
      <c r="B12" s="469"/>
      <c r="C12" s="10"/>
      <c r="D12" s="47"/>
      <c r="E12" s="12"/>
      <c r="F12" s="12"/>
      <c r="G12" s="13"/>
      <c r="H12" s="13"/>
      <c r="I12" s="14"/>
      <c r="J12" s="2"/>
    </row>
    <row r="13" spans="1:10" s="15" customFormat="1" ht="25.15" customHeight="1">
      <c r="A13" s="468"/>
      <c r="B13" s="469"/>
      <c r="C13" s="10"/>
      <c r="D13" s="47"/>
      <c r="E13" s="12"/>
      <c r="F13" s="12"/>
      <c r="G13" s="13"/>
      <c r="H13" s="13"/>
      <c r="I13" s="14"/>
      <c r="J13" s="2"/>
    </row>
    <row r="14" spans="1:10" s="15" customFormat="1" ht="25.15" customHeight="1">
      <c r="A14" s="468"/>
      <c r="B14" s="469"/>
      <c r="C14" s="10"/>
      <c r="D14" s="47"/>
      <c r="E14" s="12"/>
      <c r="F14" s="12"/>
      <c r="G14" s="13"/>
      <c r="H14" s="13"/>
      <c r="I14" s="14"/>
      <c r="J14" s="2"/>
    </row>
    <row r="15" spans="1:10" s="15" customFormat="1" ht="25.15" customHeight="1">
      <c r="A15" s="468"/>
      <c r="B15" s="469"/>
      <c r="C15" s="10"/>
      <c r="D15" s="47"/>
      <c r="E15" s="12"/>
      <c r="F15" s="12"/>
      <c r="G15" s="13"/>
      <c r="H15" s="13"/>
      <c r="I15" s="14"/>
      <c r="J15" s="2"/>
    </row>
    <row r="16" spans="1:10" s="15" customFormat="1" ht="27.6" customHeight="1">
      <c r="A16" s="470"/>
      <c r="B16" s="471"/>
      <c r="C16" s="472"/>
      <c r="D16" s="5" t="s">
        <v>30</v>
      </c>
      <c r="E16" s="5"/>
      <c r="F16" s="17">
        <f>SUM(F11:F15)</f>
        <v>0</v>
      </c>
      <c r="G16" s="13"/>
      <c r="H16" s="13"/>
      <c r="I16" s="2"/>
      <c r="J16" s="2"/>
    </row>
    <row r="17" spans="1:15" ht="23.65" customHeight="1">
      <c r="A17" s="465" t="s">
        <v>31</v>
      </c>
      <c r="B17" s="466"/>
      <c r="C17" s="466"/>
      <c r="D17" s="466"/>
      <c r="E17" s="466"/>
      <c r="F17" s="467"/>
    </row>
    <row r="18" spans="1:15" s="15" customFormat="1" ht="50.25" customHeight="1">
      <c r="A18" s="8" t="s">
        <v>32</v>
      </c>
      <c r="B18" s="8" t="s">
        <v>27</v>
      </c>
      <c r="C18" s="8" t="s">
        <v>33</v>
      </c>
      <c r="D18" s="8" t="s">
        <v>34</v>
      </c>
      <c r="E18" s="5" t="s">
        <v>35</v>
      </c>
      <c r="F18" s="4" t="s">
        <v>36</v>
      </c>
      <c r="G18" s="13"/>
      <c r="H18" s="13"/>
      <c r="I18" s="2"/>
      <c r="J18" s="2"/>
      <c r="L18" s="18"/>
      <c r="M18" s="18"/>
      <c r="N18" s="19"/>
      <c r="O18" s="19"/>
    </row>
    <row r="19" spans="1:15" s="15" customFormat="1" ht="24" customHeight="1">
      <c r="A19" s="20"/>
      <c r="B19" s="7"/>
      <c r="C19" s="21"/>
      <c r="D19" s="22"/>
      <c r="E19" s="23"/>
      <c r="F19" s="12"/>
      <c r="G19" s="13"/>
      <c r="H19" s="13"/>
      <c r="I19" s="2"/>
      <c r="J19" s="2"/>
    </row>
    <row r="20" spans="1:15" s="15" customFormat="1" ht="24.6" customHeight="1">
      <c r="A20" s="20"/>
      <c r="B20" s="7"/>
      <c r="C20" s="21"/>
      <c r="D20" s="22"/>
      <c r="E20" s="23"/>
      <c r="F20" s="12"/>
      <c r="G20" s="13"/>
      <c r="H20" s="13"/>
      <c r="I20" s="13"/>
      <c r="J20" s="2"/>
      <c r="O20" s="19"/>
    </row>
    <row r="21" spans="1:15" s="15" customFormat="1" ht="24.6" customHeight="1">
      <c r="A21" s="20"/>
      <c r="B21" s="7"/>
      <c r="C21" s="21"/>
      <c r="D21" s="22"/>
      <c r="E21" s="23"/>
      <c r="F21" s="12"/>
      <c r="G21" s="13"/>
      <c r="H21" s="13"/>
      <c r="I21" s="2"/>
      <c r="J21" s="2"/>
      <c r="O21" s="19"/>
    </row>
    <row r="22" spans="1:15" s="15" customFormat="1" ht="30" customHeight="1">
      <c r="A22" s="470"/>
      <c r="B22" s="471"/>
      <c r="C22" s="472"/>
      <c r="D22" s="5" t="s">
        <v>30</v>
      </c>
      <c r="E22" s="5"/>
      <c r="F22" s="17">
        <f>SUM(F19:F21)</f>
        <v>0</v>
      </c>
      <c r="G22" s="13"/>
      <c r="H22" s="13"/>
      <c r="I22" s="2"/>
      <c r="J22" s="2"/>
    </row>
    <row r="23" spans="1:15" ht="23.65" customHeight="1">
      <c r="A23" s="465" t="s">
        <v>37</v>
      </c>
      <c r="B23" s="466"/>
      <c r="C23" s="466"/>
      <c r="D23" s="466"/>
      <c r="E23" s="466"/>
      <c r="F23" s="467"/>
    </row>
    <row r="24" spans="1:15" s="2" customFormat="1" ht="33.75" customHeight="1">
      <c r="A24" s="8" t="s">
        <v>25</v>
      </c>
      <c r="B24" s="8" t="s">
        <v>26</v>
      </c>
      <c r="C24" s="8" t="s">
        <v>38</v>
      </c>
      <c r="D24" s="8" t="s">
        <v>39</v>
      </c>
      <c r="E24" s="5" t="s">
        <v>40</v>
      </c>
      <c r="F24" s="8" t="s">
        <v>36</v>
      </c>
      <c r="G24" s="9"/>
      <c r="H24" s="9"/>
      <c r="O24" s="24"/>
    </row>
    <row r="25" spans="1:15" s="15" customFormat="1" ht="26.25" customHeight="1">
      <c r="A25" s="25"/>
      <c r="B25" s="26"/>
      <c r="C25" s="27"/>
      <c r="D25" s="28"/>
      <c r="E25" s="26"/>
      <c r="F25" s="29"/>
      <c r="G25" s="13"/>
      <c r="H25" s="13"/>
      <c r="I25" s="2"/>
      <c r="J25" s="2"/>
    </row>
    <row r="26" spans="1:15" s="15" customFormat="1" ht="26.25" customHeight="1">
      <c r="A26" s="25"/>
      <c r="B26" s="26"/>
      <c r="C26" s="27"/>
      <c r="D26" s="12"/>
      <c r="E26" s="26"/>
      <c r="F26" s="29"/>
      <c r="G26" s="13"/>
      <c r="H26" s="13"/>
      <c r="I26" s="2"/>
      <c r="J26" s="2"/>
    </row>
    <row r="27" spans="1:15" s="15" customFormat="1" ht="26.25" customHeight="1">
      <c r="A27" s="25"/>
      <c r="B27" s="26"/>
      <c r="C27" s="27"/>
      <c r="D27" s="29"/>
      <c r="E27" s="26"/>
      <c r="F27" s="29"/>
      <c r="G27" s="13"/>
      <c r="H27" s="13"/>
      <c r="I27" s="2"/>
      <c r="J27" s="2"/>
    </row>
    <row r="28" spans="1:15" s="15" customFormat="1" ht="26.25" customHeight="1">
      <c r="A28" s="25"/>
      <c r="B28" s="26"/>
      <c r="C28" s="27"/>
      <c r="D28" s="29"/>
      <c r="E28" s="26"/>
      <c r="F28" s="29"/>
      <c r="G28" s="13"/>
      <c r="H28" s="13"/>
      <c r="I28" s="2"/>
      <c r="J28" s="2"/>
    </row>
    <row r="29" spans="1:15" s="15" customFormat="1" ht="25.9" customHeight="1">
      <c r="A29" s="25"/>
      <c r="B29" s="26"/>
      <c r="C29" s="27"/>
      <c r="D29" s="28"/>
      <c r="E29" s="26"/>
      <c r="F29" s="29"/>
      <c r="G29" s="13"/>
      <c r="H29" s="13"/>
      <c r="I29" s="2"/>
      <c r="J29" s="2"/>
    </row>
    <row r="30" spans="1:15" s="15" customFormat="1" ht="26.25" customHeight="1">
      <c r="A30" s="25"/>
      <c r="B30" s="26"/>
      <c r="C30" s="27"/>
      <c r="D30" s="28" t="s">
        <v>30</v>
      </c>
      <c r="E30" s="26"/>
      <c r="F30" s="29">
        <f>SUM(F25:F28)</f>
        <v>0</v>
      </c>
      <c r="G30" s="13"/>
      <c r="H30" s="13"/>
      <c r="I30" s="2"/>
      <c r="J30" s="2"/>
    </row>
    <row r="31" spans="1:15" ht="23.65" customHeight="1">
      <c r="A31" s="465" t="s">
        <v>43</v>
      </c>
      <c r="B31" s="466"/>
      <c r="C31" s="466"/>
      <c r="D31" s="466"/>
      <c r="E31" s="466"/>
      <c r="F31" s="467"/>
    </row>
    <row r="32" spans="1:15" s="34" customFormat="1" ht="21" customHeight="1">
      <c r="A32" s="32" t="s">
        <v>25</v>
      </c>
      <c r="B32" s="32" t="s">
        <v>26</v>
      </c>
      <c r="C32" s="32" t="s">
        <v>44</v>
      </c>
      <c r="D32" s="32" t="s">
        <v>39</v>
      </c>
      <c r="E32" s="8" t="s">
        <v>45</v>
      </c>
      <c r="F32" s="32" t="s">
        <v>36</v>
      </c>
      <c r="G32" s="33"/>
      <c r="H32" s="33"/>
      <c r="I32" s="2"/>
      <c r="J32" s="2"/>
    </row>
    <row r="33" spans="1:10" ht="24" customHeight="1">
      <c r="A33" s="20"/>
      <c r="B33" s="45"/>
      <c r="C33" s="46"/>
      <c r="D33" s="36"/>
      <c r="E33" s="5"/>
      <c r="F33" s="37"/>
    </row>
    <row r="34" spans="1:10" ht="24" customHeight="1">
      <c r="A34" s="20"/>
      <c r="B34" s="45"/>
      <c r="C34" s="46"/>
      <c r="D34" s="36"/>
      <c r="E34" s="5"/>
      <c r="F34" s="37">
        <f>C34*D34</f>
        <v>0</v>
      </c>
    </row>
    <row r="35" spans="1:10" s="15" customFormat="1" ht="25.9" customHeight="1">
      <c r="A35" s="470"/>
      <c r="B35" s="471"/>
      <c r="C35" s="472"/>
      <c r="D35" s="5" t="s">
        <v>30</v>
      </c>
      <c r="E35" s="5"/>
      <c r="F35" s="17">
        <f>SUM(F33:F34)</f>
        <v>0</v>
      </c>
      <c r="G35" s="13"/>
      <c r="H35" s="13"/>
      <c r="I35" s="2"/>
      <c r="J35" s="2"/>
    </row>
    <row r="36" spans="1:10" ht="18.600000000000001" customHeight="1" thickBot="1">
      <c r="A36" s="476"/>
      <c r="B36" s="477"/>
      <c r="C36" s="477"/>
      <c r="D36" s="477"/>
      <c r="E36" s="477"/>
      <c r="F36" s="478"/>
    </row>
    <row r="37" spans="1:10" s="15" customFormat="1" ht="24.6" customHeight="1">
      <c r="A37" s="473" t="s">
        <v>46</v>
      </c>
      <c r="B37" s="474"/>
      <c r="C37" s="474"/>
      <c r="D37" s="474"/>
      <c r="E37" s="475"/>
      <c r="F37" s="38">
        <f>+ROUND(F16+F22+F30+F35,0)</f>
        <v>0</v>
      </c>
      <c r="I37" s="39"/>
      <c r="J37" s="40"/>
    </row>
  </sheetData>
  <protectedRanges>
    <protectedRange sqref="A11:B11 A13:B15" name="MATERIALES_1_1_2"/>
  </protectedRanges>
  <mergeCells count="23">
    <mergeCell ref="A1:C1"/>
    <mergeCell ref="D1:F3"/>
    <mergeCell ref="A2:C2"/>
    <mergeCell ref="A3:C3"/>
    <mergeCell ref="A10:B10"/>
    <mergeCell ref="A5:F5"/>
    <mergeCell ref="B6:D6"/>
    <mergeCell ref="B7:D7"/>
    <mergeCell ref="B8:D8"/>
    <mergeCell ref="A9:F9"/>
    <mergeCell ref="A11:B11"/>
    <mergeCell ref="A16:C16"/>
    <mergeCell ref="A17:F17"/>
    <mergeCell ref="A22:C22"/>
    <mergeCell ref="A23:F23"/>
    <mergeCell ref="A31:F31"/>
    <mergeCell ref="A35:C35"/>
    <mergeCell ref="A36:F36"/>
    <mergeCell ref="A37:E37"/>
    <mergeCell ref="A12:B12"/>
    <mergeCell ref="A13:B13"/>
    <mergeCell ref="A14:B14"/>
    <mergeCell ref="A15:B15"/>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86682-8DD2-4567-9F07-0221906BF23D}">
  <dimension ref="A1:O30"/>
  <sheetViews>
    <sheetView view="pageBreakPreview" topLeftCell="A11" zoomScale="85" zoomScaleNormal="100" zoomScaleSheetLayoutView="85" workbookViewId="0">
      <selection activeCell="A26" sqref="A26:F26"/>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7" customHeight="1">
      <c r="A6" s="4"/>
      <c r="B6" s="459" t="s">
        <v>56</v>
      </c>
      <c r="C6" s="460"/>
      <c r="D6" s="461"/>
      <c r="E6" s="5" t="s">
        <v>20</v>
      </c>
      <c r="F6" s="6">
        <v>7.2</v>
      </c>
    </row>
    <row r="7" spans="1:15" ht="58.15" customHeight="1">
      <c r="A7" s="4" t="s">
        <v>21</v>
      </c>
      <c r="B7" s="462" t="str">
        <f>+VLOOKUP(F6,PRESUPUESTO!$A$13:$F$57,2,FALSE)</f>
        <v>Construcción de recubrimiento para gaviones en concreto de 28 Mpa. Incluye todo lo necesario de e=15cm</v>
      </c>
      <c r="C7" s="463"/>
      <c r="D7" s="464"/>
      <c r="E7" s="5" t="s">
        <v>22</v>
      </c>
      <c r="F7" s="138" t="str">
        <f>+VLOOKUP(F6,PRESUPUESTO!$A$13:$F$57,3,FALSE)</f>
        <v>m2</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8.9" customHeight="1">
      <c r="A12" s="468"/>
      <c r="B12" s="469"/>
      <c r="C12" s="10"/>
      <c r="D12" s="11"/>
      <c r="E12" s="12"/>
      <c r="F12" s="12"/>
      <c r="G12" s="13"/>
      <c r="H12" s="13"/>
      <c r="I12" s="14"/>
      <c r="J12" s="2"/>
    </row>
    <row r="13" spans="1:15" s="15" customFormat="1" ht="27.6" customHeight="1">
      <c r="A13" s="470"/>
      <c r="B13" s="471"/>
      <c r="C13" s="472"/>
      <c r="D13" s="5" t="s">
        <v>30</v>
      </c>
      <c r="E13" s="5"/>
      <c r="F13" s="17">
        <f>SUM(F11:F12)</f>
        <v>0</v>
      </c>
      <c r="G13" s="13"/>
      <c r="H13" s="13"/>
      <c r="I13" s="2"/>
      <c r="J13" s="2"/>
    </row>
    <row r="14" spans="1:15" ht="23.65" customHeight="1">
      <c r="A14" s="465" t="s">
        <v>31</v>
      </c>
      <c r="B14" s="466"/>
      <c r="C14" s="466"/>
      <c r="D14" s="466"/>
      <c r="E14" s="466"/>
      <c r="F14" s="467"/>
    </row>
    <row r="15" spans="1:15" s="15" customFormat="1" ht="50.25" customHeight="1">
      <c r="A15" s="8" t="s">
        <v>32</v>
      </c>
      <c r="B15" s="8" t="s">
        <v>27</v>
      </c>
      <c r="C15" s="8" t="s">
        <v>33</v>
      </c>
      <c r="D15" s="8" t="s">
        <v>34</v>
      </c>
      <c r="E15" s="5" t="s">
        <v>35</v>
      </c>
      <c r="F15" s="4" t="s">
        <v>36</v>
      </c>
      <c r="G15" s="13"/>
      <c r="H15" s="13"/>
      <c r="I15" s="2"/>
      <c r="J15" s="2"/>
      <c r="L15" s="18"/>
      <c r="M15" s="18"/>
      <c r="N15" s="19"/>
      <c r="O15" s="19"/>
    </row>
    <row r="16" spans="1:15" s="15" customFormat="1" ht="24" customHeight="1">
      <c r="A16" s="20"/>
      <c r="B16" s="7"/>
      <c r="C16" s="21"/>
      <c r="D16" s="22"/>
      <c r="E16" s="23"/>
      <c r="F16" s="12"/>
      <c r="G16" s="13"/>
      <c r="H16" s="13"/>
      <c r="I16" s="2"/>
      <c r="J16" s="2"/>
    </row>
    <row r="17" spans="1:15" s="15" customFormat="1" ht="24.6" customHeight="1">
      <c r="A17" s="20"/>
      <c r="B17" s="7"/>
      <c r="C17" s="21"/>
      <c r="D17" s="22"/>
      <c r="E17" s="23"/>
      <c r="F17" s="12"/>
      <c r="G17" s="13"/>
      <c r="H17" s="13"/>
      <c r="I17" s="13"/>
      <c r="J17" s="2"/>
      <c r="O17" s="19"/>
    </row>
    <row r="18" spans="1:15" s="15" customFormat="1" ht="24.6" customHeight="1">
      <c r="A18" s="20"/>
      <c r="B18" s="7"/>
      <c r="C18" s="21"/>
      <c r="D18" s="22"/>
      <c r="E18" s="23"/>
      <c r="F18" s="12"/>
      <c r="G18" s="13"/>
      <c r="H18" s="13"/>
      <c r="I18" s="2"/>
      <c r="J18" s="2"/>
      <c r="O18" s="19"/>
    </row>
    <row r="19" spans="1:15" s="15" customFormat="1" ht="30" customHeight="1">
      <c r="A19" s="470"/>
      <c r="B19" s="471"/>
      <c r="C19" s="472"/>
      <c r="D19" s="5" t="s">
        <v>30</v>
      </c>
      <c r="E19" s="5"/>
      <c r="F19" s="17">
        <f>SUM(F16:F18)</f>
        <v>0</v>
      </c>
      <c r="G19" s="13"/>
      <c r="H19" s="13"/>
      <c r="I19" s="2"/>
      <c r="J19" s="2"/>
    </row>
    <row r="20" spans="1:15" ht="23.65" customHeight="1">
      <c r="A20" s="465" t="s">
        <v>37</v>
      </c>
      <c r="B20" s="466"/>
      <c r="C20" s="466"/>
      <c r="D20" s="466"/>
      <c r="E20" s="466"/>
      <c r="F20" s="467"/>
    </row>
    <row r="21" spans="1:15" s="2" customFormat="1" ht="33.75" customHeight="1">
      <c r="A21" s="8" t="s">
        <v>25</v>
      </c>
      <c r="B21" s="8" t="s">
        <v>26</v>
      </c>
      <c r="C21" s="8" t="s">
        <v>38</v>
      </c>
      <c r="D21" s="8" t="s">
        <v>39</v>
      </c>
      <c r="E21" s="5" t="s">
        <v>40</v>
      </c>
      <c r="F21" s="8" t="s">
        <v>36</v>
      </c>
      <c r="G21" s="9"/>
      <c r="H21" s="9"/>
      <c r="O21" s="24"/>
    </row>
    <row r="22" spans="1:15" s="15" customFormat="1" ht="26.25" customHeight="1">
      <c r="A22" s="25"/>
      <c r="B22" s="26"/>
      <c r="C22" s="27"/>
      <c r="D22" s="28"/>
      <c r="E22" s="26"/>
      <c r="F22" s="29"/>
      <c r="G22" s="13"/>
      <c r="H22" s="13"/>
      <c r="I22" s="2"/>
      <c r="J22" s="2"/>
    </row>
    <row r="23" spans="1:15" s="15" customFormat="1" ht="25.9" customHeight="1">
      <c r="D23" s="5" t="s">
        <v>30</v>
      </c>
      <c r="E23" s="5"/>
      <c r="F23" s="17">
        <f>SUM(F22:F22)</f>
        <v>0</v>
      </c>
      <c r="G23" s="13"/>
      <c r="H23" s="13"/>
      <c r="I23" s="2"/>
      <c r="J23" s="2"/>
    </row>
    <row r="24" spans="1:15" ht="23.65" customHeight="1">
      <c r="A24" s="465" t="s">
        <v>43</v>
      </c>
      <c r="B24" s="466"/>
      <c r="C24" s="466"/>
      <c r="D24" s="466"/>
      <c r="E24" s="466"/>
      <c r="F24" s="467"/>
    </row>
    <row r="25" spans="1:15" s="34" customFormat="1" ht="21" customHeight="1">
      <c r="A25" s="32" t="s">
        <v>25</v>
      </c>
      <c r="B25" s="32" t="s">
        <v>26</v>
      </c>
      <c r="C25" s="32" t="s">
        <v>44</v>
      </c>
      <c r="D25" s="32" t="s">
        <v>39</v>
      </c>
      <c r="E25" s="8" t="s">
        <v>45</v>
      </c>
      <c r="F25" s="32" t="s">
        <v>36</v>
      </c>
      <c r="G25" s="33"/>
      <c r="H25" s="33"/>
      <c r="I25" s="2"/>
      <c r="J25" s="2"/>
    </row>
    <row r="26" spans="1:15" ht="24" customHeight="1">
      <c r="A26" s="20"/>
      <c r="B26" s="45"/>
      <c r="C26" s="46"/>
      <c r="D26" s="36"/>
      <c r="E26" s="5"/>
      <c r="F26" s="37"/>
    </row>
    <row r="27" spans="1:15" ht="24" customHeight="1">
      <c r="A27" s="20"/>
      <c r="B27" s="45"/>
      <c r="C27" s="46"/>
      <c r="D27" s="36"/>
      <c r="E27" s="5"/>
      <c r="F27" s="37">
        <f>C27*D27</f>
        <v>0</v>
      </c>
    </row>
    <row r="28" spans="1:15" s="15" customFormat="1" ht="25.9" customHeight="1">
      <c r="A28" s="470"/>
      <c r="B28" s="471"/>
      <c r="C28" s="472"/>
      <c r="D28" s="5" t="s">
        <v>30</v>
      </c>
      <c r="E28" s="5"/>
      <c r="F28" s="17">
        <f>SUM(F26:F27)</f>
        <v>0</v>
      </c>
      <c r="G28" s="13"/>
      <c r="H28" s="13"/>
      <c r="I28" s="2"/>
      <c r="J28" s="2"/>
    </row>
    <row r="29" spans="1:15" ht="18.600000000000001" customHeight="1" thickBot="1">
      <c r="A29" s="476"/>
      <c r="B29" s="477"/>
      <c r="C29" s="477"/>
      <c r="D29" s="477"/>
      <c r="E29" s="477"/>
      <c r="F29" s="478"/>
    </row>
    <row r="30" spans="1:15" s="15" customFormat="1" ht="24.6" customHeight="1">
      <c r="A30" s="473" t="s">
        <v>46</v>
      </c>
      <c r="B30" s="474"/>
      <c r="C30" s="474"/>
      <c r="D30" s="474"/>
      <c r="E30" s="475"/>
      <c r="F30" s="38">
        <f>+ROUND(F13+F19+F23+F28,0)</f>
        <v>0</v>
      </c>
      <c r="I30" s="39"/>
      <c r="J30" s="40"/>
    </row>
  </sheetData>
  <protectedRanges>
    <protectedRange sqref="A12:B12" name="MATERIALES_1_1_1"/>
    <protectedRange sqref="A11:B11" name="MATERIALES_1_1_2"/>
  </protectedRanges>
  <mergeCells count="20">
    <mergeCell ref="A1:C1"/>
    <mergeCell ref="D1:F3"/>
    <mergeCell ref="A2:C2"/>
    <mergeCell ref="A3:C3"/>
    <mergeCell ref="A10:B10"/>
    <mergeCell ref="A5:F5"/>
    <mergeCell ref="B6:D6"/>
    <mergeCell ref="B7:D7"/>
    <mergeCell ref="B8:D8"/>
    <mergeCell ref="A9:F9"/>
    <mergeCell ref="A11:B11"/>
    <mergeCell ref="A12:B12"/>
    <mergeCell ref="A13:C13"/>
    <mergeCell ref="A14:F14"/>
    <mergeCell ref="A19:C19"/>
    <mergeCell ref="A20:F20"/>
    <mergeCell ref="A24:F24"/>
    <mergeCell ref="A28:C28"/>
    <mergeCell ref="A29:F29"/>
    <mergeCell ref="A30:E30"/>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2406-7CD6-4F33-BC16-9834DA5BBB8B}">
  <dimension ref="A1:O36"/>
  <sheetViews>
    <sheetView view="pageBreakPreview" topLeftCell="A15" zoomScale="75" zoomScaleNormal="100" zoomScaleSheetLayoutView="75" workbookViewId="0">
      <selection activeCell="A31" sqref="A31:F32"/>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9.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0"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0" ht="44.25" customHeight="1" thickBot="1">
      <c r="A2" s="452" t="str">
        <f>+PRESUPUESTO!A3</f>
        <v>Julio de 2024</v>
      </c>
      <c r="B2" s="453"/>
      <c r="C2" s="453"/>
      <c r="D2" s="446"/>
      <c r="E2" s="447"/>
      <c r="F2" s="448"/>
    </row>
    <row r="3" spans="1:10" ht="34.5" customHeight="1" thickBot="1">
      <c r="A3" s="452" t="s">
        <v>75</v>
      </c>
      <c r="B3" s="453"/>
      <c r="C3" s="453"/>
      <c r="D3" s="449"/>
      <c r="E3" s="450"/>
      <c r="F3" s="451"/>
    </row>
    <row r="4" spans="1:10" ht="13.5" thickBot="1">
      <c r="A4" s="135"/>
      <c r="B4" s="136"/>
      <c r="C4" s="136"/>
      <c r="D4" s="136"/>
      <c r="E4" s="136"/>
      <c r="F4" s="137"/>
    </row>
    <row r="5" spans="1:10" ht="39" customHeight="1">
      <c r="A5" s="456" t="s">
        <v>19</v>
      </c>
      <c r="B5" s="457"/>
      <c r="C5" s="457"/>
      <c r="D5" s="457"/>
      <c r="E5" s="457"/>
      <c r="F5" s="458"/>
    </row>
    <row r="6" spans="1:10" ht="28.15" customHeight="1">
      <c r="A6" s="4"/>
      <c r="B6" s="459" t="s">
        <v>56</v>
      </c>
      <c r="C6" s="460"/>
      <c r="D6" s="461"/>
      <c r="E6" s="5" t="s">
        <v>20</v>
      </c>
      <c r="F6" s="6">
        <v>7.3</v>
      </c>
    </row>
    <row r="7" spans="1:10" ht="63.6" customHeight="1">
      <c r="A7" s="4" t="s">
        <v>21</v>
      </c>
      <c r="B7" s="462" t="str">
        <f>+VLOOKUP(F6,PRESUPUESTO!$A$13:$F$57,2,FALSE)</f>
        <v xml:space="preserve">Suministro, transporte e instalación de Geotextil NT 2000 o similar con sus respectivos anclajes y conformación. No incluye excavación y llenos, los cuales se pagan por su ítem respectivo. </v>
      </c>
      <c r="C7" s="463"/>
      <c r="D7" s="464"/>
      <c r="E7" s="5" t="s">
        <v>22</v>
      </c>
      <c r="F7" s="138" t="str">
        <f>+VLOOKUP(F6,PRESUPUESTO!$A$13:$F$57,3,FALSE)</f>
        <v>m2</v>
      </c>
    </row>
    <row r="8" spans="1:10" ht="26.25" customHeight="1">
      <c r="A8" s="4" t="s">
        <v>23</v>
      </c>
      <c r="B8" s="459" t="str">
        <f>+A2</f>
        <v>Julio de 2024</v>
      </c>
      <c r="C8" s="460"/>
      <c r="D8" s="461"/>
      <c r="E8" s="5"/>
      <c r="F8" s="7"/>
    </row>
    <row r="9" spans="1:10" ht="23.65" customHeight="1">
      <c r="A9" s="465" t="s">
        <v>24</v>
      </c>
      <c r="B9" s="466"/>
      <c r="C9" s="466"/>
      <c r="D9" s="466"/>
      <c r="E9" s="466"/>
      <c r="F9" s="467"/>
    </row>
    <row r="10" spans="1:10" s="2" customFormat="1" ht="29.25" customHeight="1">
      <c r="A10" s="454" t="s">
        <v>25</v>
      </c>
      <c r="B10" s="455"/>
      <c r="C10" s="8" t="s">
        <v>26</v>
      </c>
      <c r="D10" s="8" t="s">
        <v>27</v>
      </c>
      <c r="E10" s="8" t="s">
        <v>28</v>
      </c>
      <c r="F10" s="8" t="s">
        <v>29</v>
      </c>
      <c r="G10" s="9"/>
      <c r="H10" s="9"/>
    </row>
    <row r="11" spans="1:10" s="15" customFormat="1" ht="30" customHeight="1">
      <c r="A11" s="483"/>
      <c r="B11" s="484"/>
      <c r="C11" s="10"/>
      <c r="D11" s="47"/>
      <c r="E11" s="12"/>
      <c r="F11" s="12"/>
      <c r="G11" s="13"/>
      <c r="H11" s="13"/>
      <c r="I11" s="14"/>
      <c r="J11" s="2"/>
    </row>
    <row r="12" spans="1:10" s="15" customFormat="1" ht="22.15" customHeight="1">
      <c r="A12" s="483"/>
      <c r="B12" s="484"/>
      <c r="C12" s="10"/>
      <c r="D12" s="11"/>
      <c r="E12" s="12"/>
      <c r="F12" s="12"/>
      <c r="G12" s="13"/>
      <c r="H12" s="13"/>
      <c r="I12" s="14"/>
      <c r="J12" s="2"/>
    </row>
    <row r="13" spans="1:10" s="15" customFormat="1" ht="22.15" customHeight="1">
      <c r="A13" s="483"/>
      <c r="B13" s="484"/>
      <c r="C13" s="10"/>
      <c r="D13" s="11"/>
      <c r="E13" s="12"/>
      <c r="F13" s="12"/>
      <c r="G13" s="13"/>
      <c r="H13" s="13"/>
      <c r="I13" s="14"/>
      <c r="J13" s="2"/>
    </row>
    <row r="14" spans="1:10" s="15" customFormat="1" ht="22.15" customHeight="1">
      <c r="A14" s="483"/>
      <c r="B14" s="484"/>
      <c r="C14" s="10"/>
      <c r="D14" s="11"/>
      <c r="E14" s="12"/>
      <c r="F14" s="12"/>
      <c r="G14" s="13"/>
      <c r="H14" s="13"/>
      <c r="I14" s="14"/>
      <c r="J14" s="2"/>
    </row>
    <row r="15" spans="1:10" s="15" customFormat="1" ht="27.6" customHeight="1">
      <c r="A15" s="470"/>
      <c r="B15" s="471"/>
      <c r="C15" s="472"/>
      <c r="D15" s="5" t="s">
        <v>30</v>
      </c>
      <c r="E15" s="5"/>
      <c r="F15" s="17">
        <f>SUM(F11:F14)</f>
        <v>0</v>
      </c>
      <c r="G15" s="13"/>
      <c r="H15" s="13"/>
      <c r="I15" s="2"/>
      <c r="J15" s="2"/>
    </row>
    <row r="16" spans="1:10" ht="23.65" customHeight="1">
      <c r="A16" s="465" t="s">
        <v>31</v>
      </c>
      <c r="B16" s="466"/>
      <c r="C16" s="466"/>
      <c r="D16" s="466"/>
      <c r="E16" s="466"/>
      <c r="F16" s="467"/>
    </row>
    <row r="17" spans="1:15" s="15" customFormat="1" ht="50.25" customHeight="1">
      <c r="A17" s="8" t="s">
        <v>32</v>
      </c>
      <c r="B17" s="8" t="s">
        <v>27</v>
      </c>
      <c r="C17" s="8" t="s">
        <v>33</v>
      </c>
      <c r="D17" s="8" t="s">
        <v>34</v>
      </c>
      <c r="E17" s="5" t="s">
        <v>35</v>
      </c>
      <c r="F17" s="4" t="s">
        <v>36</v>
      </c>
      <c r="G17" s="13"/>
      <c r="H17" s="13"/>
      <c r="I17" s="2"/>
      <c r="J17" s="2"/>
      <c r="L17" s="18"/>
      <c r="M17" s="18"/>
      <c r="N17" s="19"/>
      <c r="O17" s="19"/>
    </row>
    <row r="18" spans="1:15" s="15" customFormat="1" ht="24" customHeight="1">
      <c r="A18" s="20"/>
      <c r="B18" s="7"/>
      <c r="C18" s="21"/>
      <c r="D18" s="22"/>
      <c r="E18" s="23"/>
      <c r="F18" s="12"/>
      <c r="G18" s="13"/>
      <c r="H18" s="13"/>
      <c r="I18" s="2"/>
      <c r="J18" s="2"/>
    </row>
    <row r="19" spans="1:15" s="15" customFormat="1" ht="24.6" customHeight="1">
      <c r="A19" s="20"/>
      <c r="B19" s="7"/>
      <c r="C19" s="21"/>
      <c r="D19" s="22"/>
      <c r="E19" s="23"/>
      <c r="F19" s="12"/>
      <c r="G19" s="13"/>
      <c r="H19" s="13"/>
      <c r="I19" s="13"/>
      <c r="J19" s="2"/>
      <c r="O19" s="19"/>
    </row>
    <row r="20" spans="1:15" s="15" customFormat="1" ht="24.6" customHeight="1">
      <c r="A20" s="20"/>
      <c r="B20" s="7"/>
      <c r="C20" s="21"/>
      <c r="D20" s="22"/>
      <c r="E20" s="23"/>
      <c r="F20" s="12"/>
      <c r="G20" s="13"/>
      <c r="H20" s="13"/>
      <c r="I20" s="2"/>
      <c r="J20" s="2"/>
      <c r="O20" s="19"/>
    </row>
    <row r="21" spans="1:15" s="15" customFormat="1" ht="30" customHeight="1">
      <c r="A21" s="470"/>
      <c r="B21" s="471"/>
      <c r="C21" s="472"/>
      <c r="D21" s="5" t="s">
        <v>30</v>
      </c>
      <c r="E21" s="5"/>
      <c r="F21" s="17">
        <f>SUM(F18:F20)</f>
        <v>0</v>
      </c>
      <c r="G21" s="13"/>
      <c r="H21" s="13"/>
      <c r="I21" s="2"/>
      <c r="J21" s="2"/>
    </row>
    <row r="22" spans="1:15" ht="23.65" customHeight="1">
      <c r="A22" s="465" t="s">
        <v>37</v>
      </c>
      <c r="B22" s="466"/>
      <c r="C22" s="466"/>
      <c r="D22" s="466"/>
      <c r="E22" s="466"/>
      <c r="F22" s="467"/>
    </row>
    <row r="23" spans="1:15" s="2" customFormat="1" ht="33.75" customHeight="1">
      <c r="A23" s="8" t="s">
        <v>25</v>
      </c>
      <c r="B23" s="8" t="s">
        <v>26</v>
      </c>
      <c r="C23" s="8" t="s">
        <v>38</v>
      </c>
      <c r="D23" s="8" t="s">
        <v>39</v>
      </c>
      <c r="E23" s="5" t="s">
        <v>40</v>
      </c>
      <c r="F23" s="8" t="s">
        <v>36</v>
      </c>
      <c r="G23" s="9"/>
      <c r="H23" s="9"/>
      <c r="O23" s="24"/>
    </row>
    <row r="24" spans="1:15" s="15" customFormat="1" ht="26.25" customHeight="1">
      <c r="A24" s="25"/>
      <c r="B24" s="26"/>
      <c r="C24" s="27"/>
      <c r="D24" s="28"/>
      <c r="E24" s="26"/>
      <c r="F24" s="29"/>
      <c r="G24" s="13"/>
      <c r="H24" s="13"/>
      <c r="I24" s="2"/>
      <c r="J24" s="2"/>
    </row>
    <row r="25" spans="1:15" s="15" customFormat="1" ht="26.25" customHeight="1">
      <c r="A25" s="43"/>
      <c r="B25" s="44"/>
      <c r="C25" s="30"/>
      <c r="D25" s="31"/>
      <c r="E25" s="6"/>
      <c r="F25" s="12"/>
      <c r="G25" s="13"/>
      <c r="H25" s="13"/>
      <c r="I25" s="2"/>
      <c r="J25" s="2"/>
    </row>
    <row r="26" spans="1:15" s="15" customFormat="1" ht="26.25" customHeight="1">
      <c r="A26" s="43"/>
      <c r="B26" s="44"/>
      <c r="C26" s="30"/>
      <c r="D26" s="31"/>
      <c r="E26" s="6"/>
      <c r="F26" s="12"/>
      <c r="G26" s="13"/>
      <c r="H26" s="13"/>
      <c r="I26" s="2"/>
      <c r="J26" s="2"/>
    </row>
    <row r="27" spans="1:15" s="15" customFormat="1" ht="26.25" customHeight="1">
      <c r="A27" s="470"/>
      <c r="B27" s="471"/>
      <c r="C27" s="472"/>
      <c r="D27" s="31"/>
      <c r="E27" s="6"/>
      <c r="F27" s="12"/>
      <c r="G27" s="13"/>
      <c r="H27" s="13"/>
      <c r="I27" s="2"/>
      <c r="J27" s="2"/>
    </row>
    <row r="28" spans="1:15" s="15" customFormat="1" ht="25.9" customHeight="1">
      <c r="D28" s="5" t="s">
        <v>30</v>
      </c>
      <c r="E28" s="5"/>
      <c r="F28" s="17">
        <f>SUM(F24:F27)</f>
        <v>0</v>
      </c>
      <c r="G28" s="13"/>
      <c r="H28" s="13"/>
      <c r="I28" s="2"/>
      <c r="J28" s="2"/>
    </row>
    <row r="29" spans="1:15" ht="23.65" customHeight="1">
      <c r="A29" s="465" t="s">
        <v>43</v>
      </c>
      <c r="B29" s="466"/>
      <c r="C29" s="466"/>
      <c r="D29" s="466"/>
      <c r="E29" s="466"/>
      <c r="F29" s="467"/>
    </row>
    <row r="30" spans="1:15" s="34" customFormat="1" ht="21" customHeight="1">
      <c r="A30" s="32" t="s">
        <v>25</v>
      </c>
      <c r="B30" s="32" t="s">
        <v>26</v>
      </c>
      <c r="C30" s="32" t="s">
        <v>44</v>
      </c>
      <c r="D30" s="32" t="s">
        <v>39</v>
      </c>
      <c r="E30" s="8" t="s">
        <v>45</v>
      </c>
      <c r="F30" s="32" t="s">
        <v>36</v>
      </c>
      <c r="G30" s="33"/>
      <c r="H30" s="33"/>
      <c r="I30" s="2"/>
      <c r="J30" s="2"/>
    </row>
    <row r="31" spans="1:15" ht="24" customHeight="1">
      <c r="A31" s="20"/>
      <c r="B31" s="45"/>
      <c r="C31" s="46"/>
      <c r="D31" s="36"/>
      <c r="E31" s="5"/>
      <c r="F31" s="37"/>
    </row>
    <row r="32" spans="1:15" ht="24" customHeight="1">
      <c r="A32" s="20"/>
      <c r="B32" s="45"/>
      <c r="C32" s="46"/>
      <c r="D32" s="36"/>
      <c r="E32" s="5"/>
      <c r="F32" s="37"/>
      <c r="G32" s="3"/>
    </row>
    <row r="33" spans="1:10" ht="24" customHeight="1">
      <c r="A33" s="20"/>
      <c r="B33" s="45"/>
      <c r="C33" s="46"/>
      <c r="D33" s="36"/>
      <c r="E33" s="5"/>
      <c r="F33" s="37">
        <f>C33*D33</f>
        <v>0</v>
      </c>
    </row>
    <row r="34" spans="1:10" s="15" customFormat="1" ht="25.9" customHeight="1">
      <c r="A34" s="470"/>
      <c r="B34" s="471"/>
      <c r="C34" s="472"/>
      <c r="D34" s="5" t="s">
        <v>30</v>
      </c>
      <c r="E34" s="5"/>
      <c r="F34" s="17">
        <f>SUM(F31:F33)</f>
        <v>0</v>
      </c>
      <c r="G34" s="13"/>
      <c r="H34" s="13"/>
      <c r="I34" s="2"/>
      <c r="J34" s="2"/>
    </row>
    <row r="35" spans="1:10" ht="18.600000000000001" customHeight="1" thickBot="1">
      <c r="A35" s="476"/>
      <c r="B35" s="477"/>
      <c r="C35" s="477"/>
      <c r="D35" s="477"/>
      <c r="E35" s="477"/>
      <c r="F35" s="478"/>
    </row>
    <row r="36" spans="1:10" s="15" customFormat="1" ht="24.6" customHeight="1">
      <c r="A36" s="473" t="s">
        <v>46</v>
      </c>
      <c r="B36" s="474"/>
      <c r="C36" s="474"/>
      <c r="D36" s="474"/>
      <c r="E36" s="475"/>
      <c r="F36" s="38">
        <f>+ROUND(F15+F21+F28+F34,0)</f>
        <v>0</v>
      </c>
      <c r="I36" s="39"/>
      <c r="J36" s="40"/>
    </row>
  </sheetData>
  <mergeCells count="23">
    <mergeCell ref="A1:C1"/>
    <mergeCell ref="D1:F3"/>
    <mergeCell ref="A2:C2"/>
    <mergeCell ref="A3:C3"/>
    <mergeCell ref="A10:B10"/>
    <mergeCell ref="A5:F5"/>
    <mergeCell ref="B6:D6"/>
    <mergeCell ref="B7:D7"/>
    <mergeCell ref="B8:D8"/>
    <mergeCell ref="A9:F9"/>
    <mergeCell ref="A36:E36"/>
    <mergeCell ref="A35:F35"/>
    <mergeCell ref="A11:B11"/>
    <mergeCell ref="A12:B12"/>
    <mergeCell ref="A13:B13"/>
    <mergeCell ref="A14:B14"/>
    <mergeCell ref="A15:C15"/>
    <mergeCell ref="A16:F16"/>
    <mergeCell ref="A21:C21"/>
    <mergeCell ref="A22:F22"/>
    <mergeCell ref="A27:C27"/>
    <mergeCell ref="A29:F29"/>
    <mergeCell ref="A34:C34"/>
  </mergeCells>
  <printOptions horizontalCentered="1"/>
  <pageMargins left="0.70866141732283472" right="0.70866141732283472" top="0.74803149606299213" bottom="0.74803149606299213" header="0.31496062992125984" footer="0.31496062992125984"/>
  <pageSetup paperSize="9" scale="5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81A1-0CE6-4851-87AA-655BD40903E6}">
  <dimension ref="A1:O34"/>
  <sheetViews>
    <sheetView view="pageBreakPreview" topLeftCell="A14" zoomScale="75" zoomScaleNormal="100" zoomScaleSheetLayoutView="75" workbookViewId="0">
      <selection activeCell="A29" sqref="A29:F30"/>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2.9" customHeight="1">
      <c r="A6" s="4"/>
      <c r="B6" s="459" t="s">
        <v>56</v>
      </c>
      <c r="C6" s="460"/>
      <c r="D6" s="461"/>
      <c r="E6" s="5" t="s">
        <v>20</v>
      </c>
      <c r="F6" s="6">
        <v>7.4</v>
      </c>
    </row>
    <row r="7" spans="1:15" ht="51.6" customHeight="1">
      <c r="A7" s="4" t="s">
        <v>21</v>
      </c>
      <c r="B7" s="462" t="str">
        <f>+VLOOKUP(F6,PRESUPUESTO!$A$13:$F$57,2,FALSE)</f>
        <v xml:space="preserve">Suministro, transporte y colocación de Malla Electrosoldada (D-335), para concreto lanzado </v>
      </c>
      <c r="C7" s="463"/>
      <c r="D7" s="464"/>
      <c r="E7" s="5" t="s">
        <v>22</v>
      </c>
      <c r="F7" s="138" t="str">
        <f>+VLOOKUP(F6,PRESUPUESTO!$A$13:$F$57,3,FALSE)</f>
        <v>m2</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70"/>
      <c r="B25" s="471"/>
      <c r="C25" s="472"/>
      <c r="D25" s="31"/>
      <c r="E25" s="6"/>
      <c r="F25" s="12"/>
      <c r="G25" s="13"/>
      <c r="H25" s="13"/>
      <c r="I25" s="2"/>
      <c r="J25" s="2"/>
    </row>
    <row r="26" spans="1:15" s="15" customFormat="1" ht="25.9" customHeight="1">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46"/>
      <c r="D29" s="36"/>
      <c r="E29" s="5"/>
      <c r="F29" s="37"/>
    </row>
    <row r="30" spans="1:15" ht="24" customHeight="1">
      <c r="A30" s="20"/>
      <c r="B30" s="45"/>
      <c r="C30" s="46"/>
      <c r="D30" s="36"/>
      <c r="E30" s="5"/>
      <c r="F30" s="37"/>
    </row>
    <row r="31" spans="1:15" ht="24" customHeight="1">
      <c r="A31" s="20"/>
      <c r="B31" s="45"/>
      <c r="C31" s="46"/>
      <c r="D31" s="36"/>
      <c r="E31" s="5"/>
      <c r="F31" s="37"/>
    </row>
    <row r="32" spans="1:15" s="15" customFormat="1" ht="25.9" customHeight="1">
      <c r="A32" s="470"/>
      <c r="B32" s="471"/>
      <c r="C32" s="472"/>
      <c r="D32" s="5" t="s">
        <v>30</v>
      </c>
      <c r="E32" s="5"/>
      <c r="F32" s="17">
        <f>SUM(F29:F31)</f>
        <v>0</v>
      </c>
      <c r="G32" s="13"/>
      <c r="H32" s="13"/>
      <c r="I32" s="2"/>
      <c r="J32" s="2"/>
    </row>
    <row r="33" spans="1:10" ht="18.600000000000001" customHeight="1" thickBot="1">
      <c r="A33" s="476"/>
      <c r="B33" s="477"/>
      <c r="C33" s="477"/>
      <c r="D33" s="477"/>
      <c r="E33" s="477"/>
      <c r="F33" s="478"/>
    </row>
    <row r="34" spans="1:10" s="15" customFormat="1" ht="24.6" customHeight="1">
      <c r="A34" s="473" t="s">
        <v>46</v>
      </c>
      <c r="B34" s="474"/>
      <c r="C34" s="474"/>
      <c r="D34" s="474"/>
      <c r="E34" s="475"/>
      <c r="F34" s="38">
        <f>+ROUND(F14+F20+F26+F32,0)</f>
        <v>0</v>
      </c>
      <c r="I34" s="39"/>
      <c r="J34" s="40"/>
    </row>
  </sheetData>
  <protectedRanges>
    <protectedRange sqref="A11:B11" name="MATERIALES_1_1"/>
    <protectedRange sqref="A13:B13" name="MATERIALES_1_1_1"/>
    <protectedRange sqref="A12:B12" name="MATERIALES_1_1_1_1"/>
  </protectedRanges>
  <mergeCells count="22">
    <mergeCell ref="A1:C1"/>
    <mergeCell ref="D1:F3"/>
    <mergeCell ref="A2:C2"/>
    <mergeCell ref="A3:C3"/>
    <mergeCell ref="A25:C25"/>
    <mergeCell ref="A20:C20"/>
    <mergeCell ref="A5:F5"/>
    <mergeCell ref="B6:D6"/>
    <mergeCell ref="B7:D7"/>
    <mergeCell ref="B8:D8"/>
    <mergeCell ref="A9:F9"/>
    <mergeCell ref="A10:B10"/>
    <mergeCell ref="A11:B11"/>
    <mergeCell ref="A12:B12"/>
    <mergeCell ref="A13:B13"/>
    <mergeCell ref="A14:C14"/>
    <mergeCell ref="A15:F15"/>
    <mergeCell ref="A27:F27"/>
    <mergeCell ref="A32:C32"/>
    <mergeCell ref="A33:F33"/>
    <mergeCell ref="A34:E34"/>
    <mergeCell ref="A21:F21"/>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47843-38AE-41E5-9A07-6E88590BAFC0}">
  <dimension ref="A1:O34"/>
  <sheetViews>
    <sheetView view="pageBreakPreview" topLeftCell="A14" zoomScale="75" zoomScaleNormal="100" zoomScaleSheetLayoutView="75" workbookViewId="0">
      <selection activeCell="A29" sqref="A29:F31"/>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7.15" customHeight="1">
      <c r="A5" s="456" t="s">
        <v>19</v>
      </c>
      <c r="B5" s="457"/>
      <c r="C5" s="457"/>
      <c r="D5" s="457"/>
      <c r="E5" s="457"/>
      <c r="F5" s="458"/>
    </row>
    <row r="6" spans="1:15" ht="29.65" customHeight="1">
      <c r="A6" s="4"/>
      <c r="B6" s="459" t="s">
        <v>56</v>
      </c>
      <c r="C6" s="460"/>
      <c r="D6" s="461"/>
      <c r="E6" s="5" t="s">
        <v>20</v>
      </c>
      <c r="F6" s="6">
        <v>7.5</v>
      </c>
    </row>
    <row r="7" spans="1:15" ht="73.900000000000006" customHeight="1">
      <c r="A7" s="4" t="s">
        <v>21</v>
      </c>
      <c r="B7" s="462" t="str">
        <f>+VLOOKUP(F6,PRESUPUESTO!$A$13:$F$57,2,FALSE)</f>
        <v>Suministro, transporte y colocación de Malla Electrosoldada (D-257)</v>
      </c>
      <c r="C7" s="463"/>
      <c r="D7" s="464"/>
      <c r="E7" s="5" t="s">
        <v>22</v>
      </c>
      <c r="F7" s="138" t="str">
        <f>+VLOOKUP(F6,PRESUPUESTO!$A$13:$F$57,3,FALSE)</f>
        <v>m2</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70"/>
      <c r="B25" s="471"/>
      <c r="C25" s="472"/>
      <c r="D25" s="31"/>
      <c r="E25" s="6"/>
      <c r="F25" s="12"/>
      <c r="G25" s="13"/>
      <c r="H25" s="13"/>
      <c r="I25" s="2"/>
      <c r="J25" s="2"/>
    </row>
    <row r="26" spans="1:15" s="15" customFormat="1" ht="25.9" customHeight="1">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46"/>
      <c r="D29" s="36"/>
      <c r="E29" s="5"/>
      <c r="F29" s="37"/>
    </row>
    <row r="30" spans="1:15" ht="24" customHeight="1">
      <c r="A30" s="20"/>
      <c r="B30" s="45"/>
      <c r="C30" s="46"/>
      <c r="D30" s="36"/>
      <c r="E30" s="5"/>
      <c r="F30" s="37"/>
    </row>
    <row r="31" spans="1:15" ht="24" customHeight="1">
      <c r="A31" s="20"/>
      <c r="B31" s="45"/>
      <c r="C31" s="46"/>
      <c r="D31" s="36"/>
      <c r="E31" s="5"/>
      <c r="F31" s="37"/>
    </row>
    <row r="32" spans="1:15" s="15" customFormat="1" ht="25.9" customHeight="1">
      <c r="A32" s="470"/>
      <c r="B32" s="471"/>
      <c r="C32" s="472"/>
      <c r="D32" s="5" t="s">
        <v>30</v>
      </c>
      <c r="E32" s="5"/>
      <c r="F32" s="17">
        <f>SUM(F29:F31)</f>
        <v>0</v>
      </c>
      <c r="G32" s="13"/>
      <c r="H32" s="13"/>
      <c r="I32" s="2"/>
      <c r="J32" s="2"/>
    </row>
    <row r="33" spans="1:10" ht="18.600000000000001" customHeight="1" thickBot="1">
      <c r="A33" s="476"/>
      <c r="B33" s="477"/>
      <c r="C33" s="477"/>
      <c r="D33" s="477"/>
      <c r="E33" s="477"/>
      <c r="F33" s="478"/>
    </row>
    <row r="34" spans="1:10" s="15" customFormat="1" ht="24.6" customHeight="1">
      <c r="A34" s="473" t="s">
        <v>46</v>
      </c>
      <c r="B34" s="474"/>
      <c r="C34" s="474"/>
      <c r="D34" s="474"/>
      <c r="E34" s="475"/>
      <c r="F34" s="38">
        <f>+ROUND(F14+F20+F26+F32,0)</f>
        <v>0</v>
      </c>
      <c r="I34" s="39"/>
      <c r="J34" s="40"/>
    </row>
  </sheetData>
  <protectedRanges>
    <protectedRange sqref="A11:B11" name="MATERIALES_1_1"/>
    <protectedRange sqref="A13:B13" name="MATERIALES_1_1_1"/>
    <protectedRange sqref="A12:B12" name="MATERIALES_1_1_1_1"/>
  </protectedRanges>
  <mergeCells count="22">
    <mergeCell ref="B6:D6"/>
    <mergeCell ref="B7:D7"/>
    <mergeCell ref="B8:D8"/>
    <mergeCell ref="A5:F5"/>
    <mergeCell ref="A1:C1"/>
    <mergeCell ref="D1:F3"/>
    <mergeCell ref="A2:C2"/>
    <mergeCell ref="A3:C3"/>
    <mergeCell ref="A25:C25"/>
    <mergeCell ref="A27:F27"/>
    <mergeCell ref="A32:C32"/>
    <mergeCell ref="A33:F33"/>
    <mergeCell ref="A34:E34"/>
    <mergeCell ref="A21:F21"/>
    <mergeCell ref="A20:C20"/>
    <mergeCell ref="A9:F9"/>
    <mergeCell ref="A10:B10"/>
    <mergeCell ref="A11:B11"/>
    <mergeCell ref="A12:B12"/>
    <mergeCell ref="A13:B13"/>
    <mergeCell ref="A14:C14"/>
    <mergeCell ref="A15:F15"/>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A761-A877-4BDC-B8D1-0156B102D190}">
  <dimension ref="A1:O35"/>
  <sheetViews>
    <sheetView view="pageBreakPreview" topLeftCell="A11" zoomScale="75" zoomScaleNormal="100" zoomScaleSheetLayoutView="75" workbookViewId="0">
      <selection activeCell="A31" sqref="A31:F32"/>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1" customHeight="1">
      <c r="A6" s="4"/>
      <c r="B6" s="459" t="s">
        <v>56</v>
      </c>
      <c r="C6" s="460"/>
      <c r="D6" s="461"/>
      <c r="E6" s="5" t="s">
        <v>20</v>
      </c>
      <c r="F6" s="6">
        <v>7.6</v>
      </c>
    </row>
    <row r="7" spans="1:15" ht="42" customHeight="1">
      <c r="A7" s="4" t="s">
        <v>21</v>
      </c>
      <c r="B7" s="462" t="str">
        <f>+VLOOKUP(F6,PRESUPUESTO!$A$13:$F$57,2,FALSE)</f>
        <v>Suministro, transporte  e  instalación  de  tubería de 2" sanitaria para Drenajes, incluye perforacion, accesorios, geotextil y todo lo necesario para su correcta instalacion</v>
      </c>
      <c r="C7" s="463"/>
      <c r="D7" s="464"/>
      <c r="E7" s="5" t="s">
        <v>22</v>
      </c>
      <c r="F7" s="138" t="str">
        <f>+VLOOKUP(F6,PRESUPUESTO!$A$13:$F$57,3,FALSE)</f>
        <v>m</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81"/>
      <c r="B11" s="482"/>
      <c r="C11" s="10"/>
      <c r="D11" s="11"/>
      <c r="E11" s="12"/>
      <c r="F11" s="12"/>
      <c r="G11" s="13"/>
      <c r="H11" s="13"/>
      <c r="I11" s="14"/>
      <c r="J11" s="2"/>
    </row>
    <row r="12" spans="1:15" s="15" customFormat="1" ht="34.9" customHeight="1">
      <c r="A12" s="468"/>
      <c r="B12" s="469"/>
      <c r="C12" s="10"/>
      <c r="D12" s="16"/>
      <c r="E12" s="48"/>
      <c r="F12" s="48"/>
      <c r="G12" s="13"/>
      <c r="H12" s="13"/>
      <c r="I12" s="14"/>
      <c r="J12" s="2"/>
    </row>
    <row r="13" spans="1:15" s="15" customFormat="1" ht="22.15" customHeight="1">
      <c r="A13" s="468"/>
      <c r="B13" s="469"/>
      <c r="C13" s="10"/>
      <c r="D13" s="11"/>
      <c r="E13" s="12"/>
      <c r="F13" s="48"/>
      <c r="G13" s="13"/>
      <c r="H13" s="13"/>
      <c r="I13" s="14"/>
      <c r="J13" s="2"/>
    </row>
    <row r="14" spans="1:15" s="15" customFormat="1" ht="27.6" customHeight="1">
      <c r="A14" s="470"/>
      <c r="B14" s="471"/>
      <c r="C14" s="472"/>
      <c r="D14" s="5" t="s">
        <v>30</v>
      </c>
      <c r="E14" s="5"/>
      <c r="F14" s="49">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 customHeight="1">
      <c r="A18" s="20"/>
      <c r="B18" s="7"/>
      <c r="C18" s="21"/>
      <c r="D18" s="22"/>
      <c r="E18" s="23"/>
      <c r="F18" s="12"/>
      <c r="G18" s="13"/>
      <c r="H18" s="13"/>
      <c r="I18" s="2"/>
      <c r="J18" s="2"/>
    </row>
    <row r="19" spans="1:15" s="15" customFormat="1" ht="24.6" customHeight="1">
      <c r="A19" s="20"/>
      <c r="B19" s="7"/>
      <c r="C19" s="21"/>
      <c r="D19" s="22"/>
      <c r="E19" s="23"/>
      <c r="F19" s="12"/>
      <c r="G19" s="13"/>
      <c r="H19" s="13"/>
      <c r="I19" s="13"/>
      <c r="J19" s="2"/>
      <c r="O19" s="19"/>
    </row>
    <row r="20" spans="1:15" s="15" customFormat="1" ht="24.6" customHeight="1">
      <c r="A20" s="20"/>
      <c r="B20" s="7"/>
      <c r="C20" s="21"/>
      <c r="D20" s="22"/>
      <c r="E20" s="23"/>
      <c r="F20" s="12"/>
      <c r="G20" s="13"/>
      <c r="H20" s="13"/>
      <c r="I20" s="2"/>
      <c r="J20" s="2"/>
      <c r="O20" s="19"/>
    </row>
    <row r="21" spans="1:15" s="15" customFormat="1" ht="30" customHeight="1">
      <c r="A21" s="470"/>
      <c r="B21" s="471"/>
      <c r="C21" s="472"/>
      <c r="D21" s="5" t="s">
        <v>30</v>
      </c>
      <c r="E21" s="5"/>
      <c r="F21" s="17">
        <f>SUM(F17:F20)</f>
        <v>0</v>
      </c>
      <c r="G21" s="13"/>
      <c r="H21" s="13"/>
      <c r="I21" s="2"/>
      <c r="J21" s="2"/>
    </row>
    <row r="22" spans="1:15" ht="23.65" customHeight="1">
      <c r="A22" s="465" t="s">
        <v>37</v>
      </c>
      <c r="B22" s="466"/>
      <c r="C22" s="466"/>
      <c r="D22" s="466"/>
      <c r="E22" s="466"/>
      <c r="F22" s="467"/>
    </row>
    <row r="23" spans="1:15" s="2" customFormat="1" ht="33.75" customHeight="1">
      <c r="A23" s="8" t="s">
        <v>25</v>
      </c>
      <c r="B23" s="8" t="s">
        <v>26</v>
      </c>
      <c r="C23" s="8" t="s">
        <v>38</v>
      </c>
      <c r="D23" s="8" t="s">
        <v>39</v>
      </c>
      <c r="E23" s="5" t="s">
        <v>40</v>
      </c>
      <c r="F23" s="8" t="s">
        <v>36</v>
      </c>
      <c r="G23" s="9"/>
      <c r="H23" s="9"/>
      <c r="O23" s="24"/>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6.25" customHeight="1">
      <c r="A26" s="43"/>
      <c r="B26" s="44"/>
      <c r="C26" s="30"/>
      <c r="D26" s="31"/>
      <c r="E26" s="6"/>
      <c r="F26" s="12"/>
      <c r="G26" s="13"/>
      <c r="H26" s="13"/>
      <c r="I26" s="2"/>
      <c r="J26" s="2"/>
    </row>
    <row r="27" spans="1:15" s="15" customFormat="1" ht="26.25" customHeight="1">
      <c r="A27" s="43"/>
      <c r="B27" s="44"/>
      <c r="C27" s="30"/>
      <c r="D27" s="31"/>
      <c r="E27" s="6"/>
      <c r="F27" s="12"/>
      <c r="G27" s="13"/>
      <c r="H27" s="13"/>
      <c r="I27" s="2"/>
      <c r="J27" s="2"/>
    </row>
    <row r="28" spans="1:15" s="15" customFormat="1" ht="25.9" customHeight="1">
      <c r="A28" s="470"/>
      <c r="B28" s="471"/>
      <c r="C28" s="472"/>
      <c r="D28" s="5" t="s">
        <v>30</v>
      </c>
      <c r="E28" s="5"/>
      <c r="F28" s="17">
        <f>SUM(F24:F27)</f>
        <v>0</v>
      </c>
      <c r="G28" s="13"/>
      <c r="H28" s="13"/>
      <c r="I28" s="2"/>
      <c r="J28" s="2"/>
    </row>
    <row r="29" spans="1:15" ht="23.65" customHeight="1">
      <c r="A29" s="465" t="s">
        <v>43</v>
      </c>
      <c r="B29" s="466"/>
      <c r="C29" s="466"/>
      <c r="D29" s="466"/>
      <c r="E29" s="466"/>
      <c r="F29" s="467"/>
    </row>
    <row r="30" spans="1:15" s="34" customFormat="1" ht="21" customHeight="1">
      <c r="A30" s="32" t="s">
        <v>25</v>
      </c>
      <c r="B30" s="32" t="s">
        <v>26</v>
      </c>
      <c r="C30" s="32" t="s">
        <v>44</v>
      </c>
      <c r="D30" s="32" t="s">
        <v>39</v>
      </c>
      <c r="E30" s="8" t="s">
        <v>45</v>
      </c>
      <c r="F30" s="32" t="s">
        <v>36</v>
      </c>
      <c r="G30" s="33"/>
      <c r="H30" s="33"/>
      <c r="I30" s="2"/>
      <c r="J30" s="2"/>
    </row>
    <row r="31" spans="1:15" ht="24" customHeight="1">
      <c r="A31" s="20"/>
      <c r="B31" s="45"/>
      <c r="C31" s="35"/>
      <c r="D31" s="36"/>
      <c r="E31" s="5"/>
      <c r="F31" s="37"/>
    </row>
    <row r="32" spans="1:15" ht="24" customHeight="1">
      <c r="A32" s="20"/>
      <c r="B32" s="45"/>
      <c r="C32" s="35"/>
      <c r="D32" s="36"/>
      <c r="E32" s="5"/>
      <c r="F32" s="37"/>
    </row>
    <row r="33" spans="1:10" s="15" customFormat="1" ht="25.9" customHeight="1">
      <c r="A33" s="470"/>
      <c r="B33" s="471"/>
      <c r="C33" s="472"/>
      <c r="D33" s="5" t="s">
        <v>30</v>
      </c>
      <c r="E33" s="5"/>
      <c r="F33" s="17">
        <f>SUM(F31:F32)</f>
        <v>0</v>
      </c>
      <c r="G33" s="13"/>
      <c r="H33" s="13"/>
      <c r="I33" s="2"/>
      <c r="J33" s="2"/>
    </row>
    <row r="34" spans="1:10" ht="18.600000000000001" customHeight="1" thickBot="1">
      <c r="A34" s="476"/>
      <c r="B34" s="477"/>
      <c r="C34" s="477"/>
      <c r="D34" s="477"/>
      <c r="E34" s="477"/>
      <c r="F34" s="478"/>
    </row>
    <row r="35" spans="1:10" s="15" customFormat="1" ht="24.6" customHeight="1">
      <c r="A35" s="473" t="s">
        <v>46</v>
      </c>
      <c r="B35" s="474"/>
      <c r="C35" s="474"/>
      <c r="D35" s="474"/>
      <c r="E35" s="475"/>
      <c r="F35" s="38">
        <f>+ROUND(F14+F21+F28+F33,0)</f>
        <v>0</v>
      </c>
      <c r="I35" s="39"/>
      <c r="J35" s="40"/>
    </row>
  </sheetData>
  <protectedRanges>
    <protectedRange sqref="A11:B11" name="MATERIALES_1_1"/>
    <protectedRange sqref="A13:B13" name="MATERIALES_1_1_1"/>
  </protectedRanges>
  <mergeCells count="22">
    <mergeCell ref="A1:C1"/>
    <mergeCell ref="D1:F3"/>
    <mergeCell ref="A2:C2"/>
    <mergeCell ref="A3:C3"/>
    <mergeCell ref="A10:B10"/>
    <mergeCell ref="A5:F5"/>
    <mergeCell ref="B6:D6"/>
    <mergeCell ref="B7:D7"/>
    <mergeCell ref="B8:D8"/>
    <mergeCell ref="A9:F9"/>
    <mergeCell ref="A35:E35"/>
    <mergeCell ref="A11:B11"/>
    <mergeCell ref="A12:B12"/>
    <mergeCell ref="A13:B13"/>
    <mergeCell ref="A14:C14"/>
    <mergeCell ref="A15:F15"/>
    <mergeCell ref="A21:C21"/>
    <mergeCell ref="A22:F22"/>
    <mergeCell ref="A28:C28"/>
    <mergeCell ref="A29:F29"/>
    <mergeCell ref="A33:C33"/>
    <mergeCell ref="A34:F34"/>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0401-4BB0-4406-BE0E-331B382DAFD4}">
  <dimension ref="A1:O31"/>
  <sheetViews>
    <sheetView view="pageBreakPreview" zoomScale="75" zoomScaleNormal="100" zoomScaleSheetLayoutView="75" workbookViewId="0">
      <selection activeCell="A27" sqref="A27:F28"/>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6"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26.65" customHeight="1">
      <c r="A6" s="4"/>
      <c r="B6" s="459" t="s">
        <v>56</v>
      </c>
      <c r="C6" s="460"/>
      <c r="D6" s="461"/>
      <c r="E6" s="5" t="s">
        <v>20</v>
      </c>
      <c r="F6" s="6">
        <v>7.7</v>
      </c>
    </row>
    <row r="7" spans="1:15" ht="42" customHeight="1">
      <c r="A7" s="4" t="s">
        <v>21</v>
      </c>
      <c r="B7" s="462" t="str">
        <f>+VLOOKUP(F6,PRESUPUESTO!$A$13:$F$57,2,FALSE)</f>
        <v xml:space="preserve">Suministro, transporte e instalación de tubería perforada para gaviones </v>
      </c>
      <c r="C7" s="463"/>
      <c r="D7" s="464"/>
      <c r="E7" s="5" t="s">
        <v>22</v>
      </c>
      <c r="F7" s="138" t="str">
        <f>+VLOOKUP(F6,PRESUPUESTO!$A$13:$F$57,3,FALSE)</f>
        <v>m</v>
      </c>
    </row>
    <row r="8" spans="1:15" ht="26.25" customHeight="1">
      <c r="A8" s="4" t="s">
        <v>23</v>
      </c>
      <c r="B8" s="459" t="str">
        <f>+A2</f>
        <v>Julio de 2024</v>
      </c>
      <c r="C8" s="460"/>
      <c r="D8" s="461"/>
      <c r="E8" s="5"/>
      <c r="F8" s="7"/>
    </row>
    <row r="9" spans="1:15" ht="23.65" customHeight="1">
      <c r="A9" s="84" t="s">
        <v>24</v>
      </c>
      <c r="B9" s="85"/>
      <c r="C9" s="85"/>
      <c r="D9" s="85"/>
      <c r="E9" s="85"/>
      <c r="F9" s="86"/>
    </row>
    <row r="10" spans="1:15" s="2" customFormat="1" ht="29.25" customHeight="1">
      <c r="A10" s="82" t="s">
        <v>25</v>
      </c>
      <c r="B10" s="83"/>
      <c r="C10" s="8" t="s">
        <v>26</v>
      </c>
      <c r="D10" s="8" t="s">
        <v>27</v>
      </c>
      <c r="E10" s="8" t="s">
        <v>28</v>
      </c>
      <c r="F10" s="8" t="s">
        <v>29</v>
      </c>
      <c r="G10" s="9"/>
      <c r="H10" s="9"/>
    </row>
    <row r="11" spans="1:15" s="15" customFormat="1" ht="34.9" customHeight="1">
      <c r="A11" s="87"/>
      <c r="B11" s="88"/>
      <c r="C11" s="10"/>
      <c r="D11" s="16"/>
      <c r="E11" s="48"/>
      <c r="F11" s="48"/>
      <c r="G11" s="13"/>
      <c r="H11" s="13"/>
      <c r="I11" s="14"/>
      <c r="J11" s="2"/>
    </row>
    <row r="12" spans="1:15" s="15" customFormat="1" ht="22.15" customHeight="1">
      <c r="A12" s="87"/>
      <c r="B12" s="88"/>
      <c r="C12" s="10"/>
      <c r="D12" s="11"/>
      <c r="E12" s="12"/>
      <c r="F12" s="48"/>
      <c r="G12" s="13"/>
      <c r="H12" s="13"/>
      <c r="I12" s="14"/>
      <c r="J12" s="2"/>
    </row>
    <row r="13" spans="1:15" s="15" customFormat="1" ht="27.6" customHeight="1">
      <c r="A13" s="89"/>
      <c r="B13" s="90"/>
      <c r="C13" s="91"/>
      <c r="D13" s="5" t="s">
        <v>30</v>
      </c>
      <c r="E13" s="5"/>
      <c r="F13" s="49">
        <f>SUM(F11:F12)</f>
        <v>0</v>
      </c>
      <c r="G13" s="13"/>
      <c r="H13" s="13"/>
      <c r="I13" s="2"/>
      <c r="J13" s="2"/>
    </row>
    <row r="14" spans="1:15" ht="23.65" customHeight="1">
      <c r="A14" s="84" t="s">
        <v>31</v>
      </c>
      <c r="B14" s="85"/>
      <c r="C14" s="85"/>
      <c r="D14" s="85"/>
      <c r="E14" s="85"/>
      <c r="F14" s="86"/>
    </row>
    <row r="15" spans="1:15" s="15" customFormat="1" ht="50.25" customHeight="1">
      <c r="A15" s="8" t="s">
        <v>32</v>
      </c>
      <c r="B15" s="8" t="s">
        <v>27</v>
      </c>
      <c r="C15" s="8" t="s">
        <v>33</v>
      </c>
      <c r="D15" s="8" t="s">
        <v>34</v>
      </c>
      <c r="E15" s="5" t="s">
        <v>35</v>
      </c>
      <c r="F15" s="4" t="s">
        <v>36</v>
      </c>
      <c r="G15" s="13"/>
      <c r="H15" s="13"/>
      <c r="I15" s="2"/>
      <c r="J15" s="2"/>
      <c r="L15" s="18"/>
      <c r="M15" s="18"/>
      <c r="N15" s="19"/>
      <c r="O15" s="19"/>
    </row>
    <row r="16" spans="1:15" s="15" customFormat="1" ht="24" customHeight="1">
      <c r="A16" s="20"/>
      <c r="B16" s="7"/>
      <c r="C16" s="21"/>
      <c r="D16" s="22"/>
      <c r="E16" s="23"/>
      <c r="F16" s="12"/>
      <c r="G16" s="13"/>
      <c r="H16" s="13"/>
      <c r="I16" s="2"/>
      <c r="J16" s="2"/>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89"/>
      <c r="B20" s="90"/>
      <c r="C20" s="91"/>
      <c r="D20" s="5" t="s">
        <v>30</v>
      </c>
      <c r="E20" s="5"/>
      <c r="F20" s="17">
        <f>SUM(F16:F19)</f>
        <v>0</v>
      </c>
      <c r="G20" s="13"/>
      <c r="H20" s="13"/>
      <c r="I20" s="2"/>
      <c r="J20" s="2"/>
    </row>
    <row r="21" spans="1:15" ht="23.65" customHeight="1">
      <c r="A21" s="84" t="s">
        <v>37</v>
      </c>
      <c r="B21" s="85"/>
      <c r="C21" s="85"/>
      <c r="D21" s="85"/>
      <c r="E21" s="85"/>
      <c r="F21" s="86"/>
    </row>
    <row r="22" spans="1:15" s="2" customFormat="1" ht="33.75" customHeight="1">
      <c r="A22" s="8" t="s">
        <v>25</v>
      </c>
      <c r="B22" s="8" t="s">
        <v>26</v>
      </c>
      <c r="C22" s="8" t="s">
        <v>38</v>
      </c>
      <c r="D22" s="8" t="s">
        <v>39</v>
      </c>
      <c r="E22" s="5" t="s">
        <v>40</v>
      </c>
      <c r="F22" s="8" t="s">
        <v>36</v>
      </c>
      <c r="G22" s="9"/>
      <c r="H22" s="9"/>
      <c r="O22" s="24"/>
    </row>
    <row r="23" spans="1:15" s="15" customFormat="1" ht="26.25" customHeight="1">
      <c r="A23" s="43"/>
      <c r="B23" s="44"/>
      <c r="C23" s="30"/>
      <c r="D23" s="31"/>
      <c r="E23" s="6"/>
      <c r="F23" s="12"/>
      <c r="G23" s="13"/>
      <c r="H23" s="13"/>
      <c r="I23" s="2"/>
      <c r="J23" s="2"/>
    </row>
    <row r="24" spans="1:15" s="15" customFormat="1" ht="25.9" customHeight="1">
      <c r="A24" s="89"/>
      <c r="B24" s="90"/>
      <c r="C24" s="91"/>
      <c r="D24" s="5" t="s">
        <v>30</v>
      </c>
      <c r="E24" s="5"/>
      <c r="F24" s="17">
        <f>SUM(F23:F23)</f>
        <v>0</v>
      </c>
      <c r="G24" s="13"/>
      <c r="H24" s="13"/>
      <c r="I24" s="2"/>
      <c r="J24" s="2"/>
    </row>
    <row r="25" spans="1:15" ht="23.65" customHeight="1">
      <c r="A25" s="84" t="s">
        <v>43</v>
      </c>
      <c r="B25" s="85"/>
      <c r="C25" s="85"/>
      <c r="D25" s="85"/>
      <c r="E25" s="85"/>
      <c r="F25" s="86"/>
    </row>
    <row r="26" spans="1:15" s="34" customFormat="1" ht="21" customHeight="1">
      <c r="A26" s="32" t="s">
        <v>25</v>
      </c>
      <c r="B26" s="32" t="s">
        <v>26</v>
      </c>
      <c r="C26" s="32" t="s">
        <v>44</v>
      </c>
      <c r="D26" s="32" t="s">
        <v>39</v>
      </c>
      <c r="E26" s="8" t="s">
        <v>45</v>
      </c>
      <c r="F26" s="32" t="s">
        <v>36</v>
      </c>
      <c r="G26" s="33"/>
      <c r="H26" s="33"/>
      <c r="I26" s="2"/>
      <c r="J26" s="2"/>
    </row>
    <row r="27" spans="1:15" ht="24" customHeight="1">
      <c r="A27" s="20"/>
      <c r="B27" s="45"/>
      <c r="C27" s="35"/>
      <c r="D27" s="36"/>
      <c r="E27" s="5"/>
      <c r="F27" s="37"/>
    </row>
    <row r="28" spans="1:15" ht="24" customHeight="1">
      <c r="A28" s="20"/>
      <c r="B28" s="45"/>
      <c r="C28" s="35"/>
      <c r="D28" s="36"/>
      <c r="E28" s="5"/>
      <c r="F28" s="37"/>
    </row>
    <row r="29" spans="1:15" s="15" customFormat="1" ht="25.9" customHeight="1">
      <c r="A29" s="89"/>
      <c r="B29" s="90"/>
      <c r="C29" s="91"/>
      <c r="D29" s="5" t="s">
        <v>30</v>
      </c>
      <c r="E29" s="5"/>
      <c r="F29" s="17">
        <f>SUM(F27:F28)</f>
        <v>0</v>
      </c>
      <c r="G29" s="13"/>
      <c r="H29" s="13"/>
      <c r="I29" s="2"/>
      <c r="J29" s="2"/>
    </row>
    <row r="30" spans="1:15" ht="18.600000000000001" customHeight="1" thickBot="1">
      <c r="A30" s="95"/>
      <c r="B30" s="96"/>
      <c r="C30" s="96"/>
      <c r="D30" s="96"/>
      <c r="E30" s="96"/>
      <c r="F30" s="97"/>
    </row>
    <row r="31" spans="1:15" s="15" customFormat="1" ht="24.6" customHeight="1">
      <c r="A31" s="92" t="s">
        <v>46</v>
      </c>
      <c r="B31" s="93"/>
      <c r="C31" s="93"/>
      <c r="D31" s="93"/>
      <c r="E31" s="94"/>
      <c r="F31" s="38">
        <f>+ROUND(F13+F20+F24+F29,0)</f>
        <v>0</v>
      </c>
      <c r="I31" s="39"/>
      <c r="J31" s="40"/>
    </row>
  </sheetData>
  <mergeCells count="8">
    <mergeCell ref="B7:D7"/>
    <mergeCell ref="B8:D8"/>
    <mergeCell ref="A1:C1"/>
    <mergeCell ref="D1:F3"/>
    <mergeCell ref="A2:C2"/>
    <mergeCell ref="A3:C3"/>
    <mergeCell ref="A5:F5"/>
    <mergeCell ref="B6:D6"/>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AE62D-ED85-46BF-86AD-B2D3834B32E6}">
  <dimension ref="A1:O31"/>
  <sheetViews>
    <sheetView view="pageBreakPreview" topLeftCell="A8" zoomScale="75" zoomScaleNormal="100" zoomScaleSheetLayoutView="75" workbookViewId="0">
      <selection activeCell="A27" sqref="A27:F27"/>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39"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26.65" customHeight="1" thickBot="1">
      <c r="A2" s="452" t="str">
        <f>+PRESUPUESTO!A3</f>
        <v>Julio de 2024</v>
      </c>
      <c r="B2" s="453"/>
      <c r="C2" s="453"/>
      <c r="D2" s="446"/>
      <c r="E2" s="447"/>
      <c r="F2" s="448"/>
    </row>
    <row r="3" spans="1:15" ht="42" customHeight="1" thickBot="1">
      <c r="A3" s="452" t="s">
        <v>75</v>
      </c>
      <c r="B3" s="453"/>
      <c r="C3" s="453"/>
      <c r="D3" s="449"/>
      <c r="E3" s="450"/>
      <c r="F3" s="451"/>
    </row>
    <row r="4" spans="1:15" ht="26.25" customHeight="1" thickBot="1">
      <c r="A4" s="135"/>
      <c r="B4" s="136"/>
      <c r="C4" s="136"/>
      <c r="D4" s="136"/>
      <c r="E4" s="136"/>
      <c r="F4" s="137"/>
    </row>
    <row r="5" spans="1:15" ht="23.65" customHeight="1">
      <c r="A5" s="456" t="s">
        <v>19</v>
      </c>
      <c r="B5" s="457"/>
      <c r="C5" s="457"/>
      <c r="D5" s="457"/>
      <c r="E5" s="457"/>
      <c r="F5" s="458"/>
    </row>
    <row r="6" spans="1:15" s="2" customFormat="1" ht="29.25" customHeight="1">
      <c r="A6" s="4"/>
      <c r="B6" s="459" t="s">
        <v>56</v>
      </c>
      <c r="C6" s="460"/>
      <c r="D6" s="461"/>
      <c r="E6" s="5" t="s">
        <v>20</v>
      </c>
      <c r="F6" s="6">
        <v>8.1</v>
      </c>
      <c r="G6" s="9"/>
      <c r="H6" s="9"/>
    </row>
    <row r="7" spans="1:15" s="15" customFormat="1" ht="34.9" customHeight="1">
      <c r="A7" s="4" t="s">
        <v>21</v>
      </c>
      <c r="B7" s="462" t="str">
        <f>+VLOOKUP(F6,PRESUPUESTO!$A$13:$F$57,2,FALSE)</f>
        <v>Grama, tipo macana o similar. Incluye nivelación y cama de base(capa de suelo abonado) hasta 0,20 m en promedio, conservando los perfiles indicados en los planos o definidos por la Interventoría. La grama en el momento de la colocación tendrá como mínimo 5 cm de espesor de suelo vegetal</v>
      </c>
      <c r="C7" s="463"/>
      <c r="D7" s="464"/>
      <c r="E7" s="5" t="s">
        <v>22</v>
      </c>
      <c r="F7" s="138" t="str">
        <f>+VLOOKUP(F6,PRESUPUESTO!$A$13:$F$57,3,FALSE)</f>
        <v>m2</v>
      </c>
      <c r="G7" s="13"/>
      <c r="H7" s="13"/>
      <c r="I7" s="14"/>
      <c r="J7" s="2"/>
    </row>
    <row r="8" spans="1:15" s="15" customFormat="1" ht="22.15" customHeight="1">
      <c r="A8" s="4" t="s">
        <v>23</v>
      </c>
      <c r="B8" s="459" t="str">
        <f>+A2</f>
        <v>Julio de 2024</v>
      </c>
      <c r="C8" s="460"/>
      <c r="D8" s="461"/>
      <c r="E8" s="5"/>
      <c r="F8" s="7"/>
      <c r="G8" s="13"/>
      <c r="H8" s="13"/>
      <c r="I8" s="14"/>
      <c r="J8" s="2"/>
    </row>
    <row r="9" spans="1:15" s="15" customFormat="1" ht="27.6" customHeight="1">
      <c r="A9" s="84" t="s">
        <v>24</v>
      </c>
      <c r="B9" s="85"/>
      <c r="C9" s="85"/>
      <c r="D9" s="85"/>
      <c r="E9" s="85"/>
      <c r="F9" s="86"/>
      <c r="G9" s="13"/>
      <c r="H9" s="13"/>
      <c r="I9" s="2"/>
      <c r="J9" s="2"/>
    </row>
    <row r="10" spans="1:15" ht="23.65" customHeight="1">
      <c r="A10" s="82" t="s">
        <v>25</v>
      </c>
      <c r="B10" s="83"/>
      <c r="C10" s="8" t="s">
        <v>26</v>
      </c>
      <c r="D10" s="8" t="s">
        <v>27</v>
      </c>
      <c r="E10" s="8" t="s">
        <v>28</v>
      </c>
      <c r="F10" s="8" t="s">
        <v>29</v>
      </c>
    </row>
    <row r="11" spans="1:15" s="15" customFormat="1" ht="50.25" customHeight="1">
      <c r="A11" s="139"/>
      <c r="B11" s="140"/>
      <c r="C11" s="141"/>
      <c r="D11" s="142"/>
      <c r="E11" s="143"/>
      <c r="F11" s="144"/>
      <c r="G11" s="13"/>
      <c r="H11" s="13"/>
      <c r="I11" s="2"/>
      <c r="J11" s="2"/>
      <c r="L11" s="18"/>
      <c r="M11" s="18"/>
      <c r="N11" s="19"/>
      <c r="O11" s="19"/>
    </row>
    <row r="12" spans="1:15" s="15" customFormat="1" ht="24" customHeight="1">
      <c r="A12" s="87"/>
      <c r="B12" s="88"/>
      <c r="C12" s="10"/>
      <c r="D12" s="11"/>
      <c r="E12" s="12"/>
      <c r="F12" s="48"/>
      <c r="G12" s="13"/>
      <c r="H12" s="13"/>
      <c r="I12" s="2"/>
      <c r="J12" s="2"/>
    </row>
    <row r="13" spans="1:15" s="15" customFormat="1" ht="24" customHeight="1">
      <c r="A13" s="89"/>
      <c r="B13" s="90"/>
      <c r="C13" s="91"/>
      <c r="D13" s="5" t="s">
        <v>30</v>
      </c>
      <c r="E13" s="5"/>
      <c r="F13" s="49">
        <f>SUM(F11:F12)</f>
        <v>0</v>
      </c>
      <c r="G13" s="13"/>
      <c r="H13" s="13"/>
      <c r="I13" s="2"/>
      <c r="J13" s="2"/>
    </row>
    <row r="14" spans="1:15" s="15" customFormat="1" ht="24.6" customHeight="1">
      <c r="A14" s="84" t="s">
        <v>31</v>
      </c>
      <c r="B14" s="85"/>
      <c r="C14" s="85"/>
      <c r="D14" s="85"/>
      <c r="E14" s="85"/>
      <c r="F14" s="86"/>
      <c r="G14" s="13"/>
      <c r="H14" s="13"/>
      <c r="I14" s="13"/>
      <c r="J14" s="2"/>
      <c r="O14" s="19"/>
    </row>
    <row r="15" spans="1:15" s="15" customFormat="1" ht="24.6" customHeight="1">
      <c r="A15" s="8" t="s">
        <v>32</v>
      </c>
      <c r="B15" s="8" t="s">
        <v>27</v>
      </c>
      <c r="C15" s="8" t="s">
        <v>33</v>
      </c>
      <c r="D15" s="8" t="s">
        <v>34</v>
      </c>
      <c r="E15" s="5" t="s">
        <v>35</v>
      </c>
      <c r="F15" s="4" t="s">
        <v>36</v>
      </c>
      <c r="G15" s="13"/>
      <c r="H15" s="13"/>
      <c r="I15" s="2"/>
      <c r="J15" s="2"/>
      <c r="O15" s="19"/>
    </row>
    <row r="16" spans="1:15" s="15" customFormat="1" ht="30" customHeight="1">
      <c r="A16" s="20"/>
      <c r="B16" s="7"/>
      <c r="C16" s="21"/>
      <c r="D16" s="22"/>
      <c r="E16" s="23"/>
      <c r="F16" s="12"/>
      <c r="G16" s="13"/>
      <c r="H16" s="13"/>
      <c r="I16" s="2"/>
      <c r="J16" s="2"/>
    </row>
    <row r="17" spans="1:15" ht="23.65" customHeight="1">
      <c r="A17" s="20"/>
      <c r="B17" s="7"/>
      <c r="C17" s="21"/>
      <c r="D17" s="22"/>
      <c r="E17" s="23"/>
      <c r="F17" s="12"/>
    </row>
    <row r="18" spans="1:15" s="2" customFormat="1" ht="33.75" customHeight="1">
      <c r="A18" s="20"/>
      <c r="B18" s="7"/>
      <c r="C18" s="21"/>
      <c r="D18" s="22"/>
      <c r="E18" s="23"/>
      <c r="F18" s="12"/>
      <c r="G18" s="9"/>
      <c r="H18" s="9"/>
      <c r="O18" s="24"/>
    </row>
    <row r="19" spans="1:15" s="15" customFormat="1" ht="26.25" customHeight="1">
      <c r="A19" s="20"/>
      <c r="B19" s="7"/>
      <c r="C19" s="21"/>
      <c r="D19" s="22"/>
      <c r="E19" s="23"/>
      <c r="F19" s="12"/>
      <c r="G19" s="13"/>
      <c r="H19" s="13"/>
      <c r="I19" s="2"/>
      <c r="J19" s="2"/>
    </row>
    <row r="20" spans="1:15" s="15" customFormat="1" ht="25.9" customHeight="1">
      <c r="A20" s="89"/>
      <c r="B20" s="90"/>
      <c r="C20" s="91"/>
      <c r="D20" s="5" t="s">
        <v>30</v>
      </c>
      <c r="E20" s="5"/>
      <c r="F20" s="17">
        <f>SUM(F16:F19)</f>
        <v>0</v>
      </c>
      <c r="G20" s="13"/>
      <c r="H20" s="13"/>
      <c r="I20" s="2"/>
      <c r="J20" s="2"/>
    </row>
    <row r="21" spans="1:15" ht="23.65" customHeight="1">
      <c r="A21" s="84" t="s">
        <v>37</v>
      </c>
      <c r="B21" s="85"/>
      <c r="C21" s="85"/>
      <c r="D21" s="85"/>
      <c r="E21" s="85"/>
      <c r="F21" s="86"/>
    </row>
    <row r="22" spans="1:15" s="34" customFormat="1" ht="21" customHeight="1">
      <c r="A22" s="8" t="s">
        <v>25</v>
      </c>
      <c r="B22" s="8" t="s">
        <v>26</v>
      </c>
      <c r="C22" s="8" t="s">
        <v>38</v>
      </c>
      <c r="D22" s="8" t="s">
        <v>39</v>
      </c>
      <c r="E22" s="5" t="s">
        <v>40</v>
      </c>
      <c r="F22" s="8" t="s">
        <v>36</v>
      </c>
      <c r="G22" s="33"/>
      <c r="H22" s="33"/>
      <c r="I22" s="2"/>
      <c r="J22" s="2"/>
    </row>
    <row r="23" spans="1:15" ht="24" customHeight="1">
      <c r="A23" s="43"/>
      <c r="B23" s="44"/>
      <c r="C23" s="30"/>
      <c r="D23" s="31"/>
      <c r="E23" s="6"/>
      <c r="F23" s="12"/>
    </row>
    <row r="24" spans="1:15" ht="24" customHeight="1">
      <c r="A24" s="89"/>
      <c r="B24" s="90"/>
      <c r="C24" s="91"/>
      <c r="D24" s="5" t="s">
        <v>30</v>
      </c>
      <c r="E24" s="5"/>
      <c r="F24" s="17">
        <f>SUM(F23:F23)</f>
        <v>0</v>
      </c>
    </row>
    <row r="25" spans="1:15" s="15" customFormat="1" ht="25.9" customHeight="1">
      <c r="A25" s="84" t="s">
        <v>43</v>
      </c>
      <c r="B25" s="85"/>
      <c r="C25" s="85"/>
      <c r="D25" s="85"/>
      <c r="E25" s="85"/>
      <c r="F25" s="86"/>
      <c r="G25" s="13"/>
      <c r="H25" s="13"/>
      <c r="I25" s="2"/>
      <c r="J25" s="2"/>
    </row>
    <row r="26" spans="1:15" ht="18.600000000000001" customHeight="1">
      <c r="A26" s="32" t="s">
        <v>25</v>
      </c>
      <c r="B26" s="32" t="s">
        <v>26</v>
      </c>
      <c r="C26" s="32" t="s">
        <v>44</v>
      </c>
      <c r="D26" s="32" t="s">
        <v>39</v>
      </c>
      <c r="E26" s="8" t="s">
        <v>45</v>
      </c>
      <c r="F26" s="32" t="s">
        <v>36</v>
      </c>
    </row>
    <row r="27" spans="1:15" s="15" customFormat="1" ht="24.6" customHeight="1">
      <c r="A27" s="20"/>
      <c r="B27" s="45"/>
      <c r="C27" s="35"/>
      <c r="D27" s="36"/>
      <c r="E27" s="5"/>
      <c r="F27" s="37"/>
      <c r="I27" s="39"/>
      <c r="J27" s="40"/>
    </row>
    <row r="28" spans="1:15">
      <c r="A28" s="20"/>
      <c r="B28" s="45"/>
      <c r="C28" s="35"/>
      <c r="D28" s="36"/>
      <c r="E28" s="5"/>
      <c r="F28" s="37"/>
    </row>
    <row r="29" spans="1:15">
      <c r="A29" s="89"/>
      <c r="B29" s="90"/>
      <c r="C29" s="91"/>
      <c r="D29" s="5" t="s">
        <v>30</v>
      </c>
      <c r="E29" s="5"/>
      <c r="F29" s="17">
        <f>SUM(F27:F28)</f>
        <v>0</v>
      </c>
    </row>
    <row r="30" spans="1:15" ht="13.5" thickBot="1">
      <c r="A30" s="95"/>
      <c r="B30" s="96"/>
      <c r="C30" s="96"/>
      <c r="D30" s="96"/>
      <c r="E30" s="96"/>
      <c r="F30" s="97"/>
    </row>
    <row r="31" spans="1:15">
      <c r="A31" s="92" t="s">
        <v>46</v>
      </c>
      <c r="B31" s="93"/>
      <c r="C31" s="93"/>
      <c r="D31" s="93"/>
      <c r="E31" s="94"/>
      <c r="F31" s="38">
        <f>+ROUND(F13+F20+F24+F29,0)</f>
        <v>0</v>
      </c>
    </row>
  </sheetData>
  <mergeCells count="8">
    <mergeCell ref="B7:D7"/>
    <mergeCell ref="B8:D8"/>
    <mergeCell ref="A1:C1"/>
    <mergeCell ref="D1:F3"/>
    <mergeCell ref="A2:C2"/>
    <mergeCell ref="A3:C3"/>
    <mergeCell ref="A5:F5"/>
    <mergeCell ref="B6:D6"/>
  </mergeCells>
  <conditionalFormatting sqref="F11">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A86E-804E-41C1-B310-16480FD48BBC}">
  <dimension ref="A1:O31"/>
  <sheetViews>
    <sheetView view="pageBreakPreview" zoomScale="75" zoomScaleNormal="100" zoomScaleSheetLayoutView="75" workbookViewId="0">
      <selection sqref="A1:C1"/>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43.9" customHeight="1">
      <c r="A5" s="456" t="s">
        <v>19</v>
      </c>
      <c r="B5" s="457"/>
      <c r="C5" s="457"/>
      <c r="D5" s="457"/>
      <c r="E5" s="457"/>
      <c r="F5" s="458"/>
    </row>
    <row r="6" spans="1:15" ht="35.65" customHeight="1">
      <c r="A6" s="4"/>
      <c r="B6" s="459" t="s">
        <v>56</v>
      </c>
      <c r="C6" s="460"/>
      <c r="D6" s="461"/>
      <c r="E6" s="5" t="s">
        <v>20</v>
      </c>
      <c r="F6" s="6">
        <v>1.1000000000000001</v>
      </c>
      <c r="G6" s="9"/>
      <c r="H6" s="9"/>
    </row>
    <row r="7" spans="1:15" ht="43.15" customHeight="1">
      <c r="A7" s="4" t="s">
        <v>21</v>
      </c>
      <c r="B7" s="462" t="str">
        <f>+VLOOKUP(F6,PRESUPUESTO!$A$13:$F$57,2,FALSE)</f>
        <v>Localización, trazado y replanteo se utilizara equipo de precisión, incluye las carteras, planos y demás elementos.</v>
      </c>
      <c r="C7" s="463"/>
      <c r="D7" s="464"/>
      <c r="E7" s="5" t="s">
        <v>22</v>
      </c>
      <c r="F7" s="138" t="str">
        <f>+VLOOKUP(F6,PRESUPUESTO!$A$13:$F$57,3,FALSE)</f>
        <v>DIA</v>
      </c>
      <c r="G7" s="390"/>
      <c r="H7" s="391"/>
    </row>
    <row r="8" spans="1:15" ht="26.25" customHeight="1">
      <c r="A8" s="4" t="s">
        <v>23</v>
      </c>
      <c r="B8" s="459" t="str">
        <f>+A2</f>
        <v>Julio de 2024</v>
      </c>
      <c r="C8" s="460"/>
      <c r="D8" s="461"/>
      <c r="E8" s="5"/>
      <c r="F8" s="7"/>
      <c r="G8" s="9"/>
      <c r="H8" s="9"/>
    </row>
    <row r="9" spans="1:15" ht="23.65" customHeight="1">
      <c r="A9" s="465"/>
      <c r="B9" s="466"/>
      <c r="C9" s="466"/>
      <c r="D9" s="466"/>
      <c r="E9" s="466"/>
      <c r="F9" s="467"/>
      <c r="G9" s="9"/>
      <c r="H9" s="9"/>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7.6" customHeight="1">
      <c r="A13" s="470"/>
      <c r="B13" s="471"/>
      <c r="C13" s="472"/>
      <c r="D13" s="5" t="s">
        <v>30</v>
      </c>
      <c r="E13" s="5"/>
      <c r="F13" s="17">
        <f>SUM(F11:F12)</f>
        <v>0</v>
      </c>
      <c r="G13" s="13"/>
      <c r="H13" s="13"/>
      <c r="I13" s="2"/>
      <c r="J13" s="2"/>
    </row>
    <row r="14" spans="1:15" ht="23.65" customHeight="1">
      <c r="A14" s="465" t="s">
        <v>31</v>
      </c>
      <c r="B14" s="466"/>
      <c r="C14" s="466"/>
      <c r="D14" s="466"/>
      <c r="E14" s="466"/>
      <c r="F14" s="467"/>
    </row>
    <row r="15" spans="1:15" s="15" customFormat="1" ht="50.25" customHeight="1">
      <c r="A15" s="8" t="s">
        <v>32</v>
      </c>
      <c r="B15" s="8" t="s">
        <v>27</v>
      </c>
      <c r="C15" s="8" t="s">
        <v>33</v>
      </c>
      <c r="D15" s="8" t="s">
        <v>34</v>
      </c>
      <c r="E15" s="5" t="s">
        <v>35</v>
      </c>
      <c r="F15" s="4" t="s">
        <v>36</v>
      </c>
      <c r="G15" s="13"/>
      <c r="H15" s="13"/>
      <c r="I15" s="2"/>
      <c r="J15" s="2"/>
      <c r="L15" s="18"/>
      <c r="M15" s="18"/>
      <c r="N15" s="19"/>
      <c r="O15" s="19"/>
    </row>
    <row r="16" spans="1:15" s="15" customFormat="1" ht="24" customHeight="1">
      <c r="A16" s="20"/>
      <c r="B16" s="7"/>
      <c r="C16" s="21"/>
      <c r="D16" s="22"/>
      <c r="E16" s="23"/>
      <c r="F16" s="12"/>
      <c r="G16" s="13"/>
      <c r="H16" s="13"/>
      <c r="I16" s="2"/>
      <c r="J16" s="2"/>
    </row>
    <row r="17" spans="1:15" s="15" customFormat="1" ht="24.6" customHeight="1">
      <c r="A17" s="20"/>
      <c r="B17" s="7"/>
      <c r="C17" s="21"/>
      <c r="D17" s="22"/>
      <c r="E17" s="23"/>
      <c r="F17" s="12"/>
      <c r="G17" s="13"/>
      <c r="H17" s="13"/>
      <c r="I17" s="13"/>
      <c r="J17" s="2"/>
      <c r="O17" s="19"/>
    </row>
    <row r="18" spans="1:15" s="15" customFormat="1" ht="24.6" customHeight="1">
      <c r="A18" s="20"/>
      <c r="B18" s="7"/>
      <c r="C18" s="21"/>
      <c r="D18" s="22"/>
      <c r="E18" s="23"/>
      <c r="F18" s="12"/>
      <c r="G18" s="13"/>
      <c r="H18" s="13"/>
      <c r="I18" s="2"/>
      <c r="J18" s="2"/>
      <c r="O18" s="19"/>
    </row>
    <row r="19" spans="1:15" s="15" customFormat="1" ht="30" customHeight="1">
      <c r="A19" s="470"/>
      <c r="B19" s="471"/>
      <c r="C19" s="472"/>
      <c r="D19" s="5" t="s">
        <v>30</v>
      </c>
      <c r="E19" s="5"/>
      <c r="F19" s="17">
        <f>SUM(F16:F18)</f>
        <v>0</v>
      </c>
      <c r="G19" s="13"/>
      <c r="H19" s="13"/>
      <c r="I19" s="2"/>
      <c r="J19" s="2"/>
    </row>
    <row r="20" spans="1:15" ht="23.65" customHeight="1">
      <c r="A20" s="465" t="s">
        <v>37</v>
      </c>
      <c r="B20" s="466"/>
      <c r="C20" s="466"/>
      <c r="D20" s="466"/>
      <c r="E20" s="466"/>
      <c r="F20" s="467"/>
    </row>
    <row r="21" spans="1:15" s="2" customFormat="1" ht="33.75" customHeight="1">
      <c r="A21" s="8" t="s">
        <v>25</v>
      </c>
      <c r="B21" s="8" t="s">
        <v>26</v>
      </c>
      <c r="C21" s="8" t="s">
        <v>38</v>
      </c>
      <c r="D21" s="8" t="s">
        <v>39</v>
      </c>
      <c r="E21" s="5" t="s">
        <v>40</v>
      </c>
      <c r="F21" s="8" t="s">
        <v>36</v>
      </c>
      <c r="G21" s="9"/>
      <c r="H21" s="9"/>
      <c r="O21" s="24"/>
    </row>
    <row r="22" spans="1:15" s="15" customFormat="1" ht="26.25" customHeight="1">
      <c r="A22" s="25"/>
      <c r="B22" s="26"/>
      <c r="C22" s="27"/>
      <c r="D22" s="28"/>
      <c r="E22" s="26"/>
      <c r="F22" s="29"/>
      <c r="G22" s="13"/>
      <c r="H22" s="13"/>
      <c r="I22" s="2"/>
      <c r="J22" s="2"/>
    </row>
    <row r="23" spans="1:15" s="15" customFormat="1" ht="26.25" customHeight="1">
      <c r="A23" s="43"/>
      <c r="B23" s="44"/>
      <c r="C23" s="30"/>
      <c r="D23" s="31"/>
      <c r="E23" s="6"/>
      <c r="F23" s="12"/>
      <c r="G23" s="13"/>
      <c r="H23" s="13"/>
      <c r="I23" s="2"/>
      <c r="J23" s="2"/>
    </row>
    <row r="24" spans="1:15" s="15" customFormat="1" ht="26.25" customHeight="1">
      <c r="A24" s="43"/>
      <c r="B24" s="44"/>
      <c r="C24" s="30"/>
      <c r="D24" s="31"/>
      <c r="E24" s="6"/>
      <c r="F24" s="12"/>
      <c r="G24" s="13"/>
      <c r="H24" s="13"/>
      <c r="I24" s="2"/>
      <c r="J24" s="2"/>
    </row>
    <row r="25" spans="1:15" s="15" customFormat="1" ht="25.9" customHeight="1">
      <c r="A25" s="470"/>
      <c r="B25" s="471"/>
      <c r="C25" s="472"/>
      <c r="D25" s="5" t="s">
        <v>30</v>
      </c>
      <c r="E25" s="5"/>
      <c r="F25" s="17">
        <f>SUM(F22:F24)</f>
        <v>0</v>
      </c>
      <c r="G25" s="13"/>
      <c r="H25" s="13"/>
      <c r="I25" s="2"/>
      <c r="J25" s="2"/>
    </row>
    <row r="26" spans="1:15" ht="23.65" customHeight="1">
      <c r="A26" s="465" t="s">
        <v>43</v>
      </c>
      <c r="B26" s="466"/>
      <c r="C26" s="466"/>
      <c r="D26" s="466"/>
      <c r="E26" s="466"/>
      <c r="F26" s="467"/>
    </row>
    <row r="27" spans="1:15" s="34" customFormat="1" ht="21" customHeight="1">
      <c r="A27" s="32" t="s">
        <v>25</v>
      </c>
      <c r="B27" s="32" t="s">
        <v>26</v>
      </c>
      <c r="C27" s="32" t="s">
        <v>44</v>
      </c>
      <c r="D27" s="32" t="s">
        <v>39</v>
      </c>
      <c r="E27" s="8" t="s">
        <v>45</v>
      </c>
      <c r="F27" s="32" t="s">
        <v>36</v>
      </c>
      <c r="G27" s="33"/>
      <c r="H27" s="33"/>
      <c r="I27" s="2"/>
      <c r="J27" s="2"/>
    </row>
    <row r="28" spans="1:15" ht="24" customHeight="1">
      <c r="A28" s="20"/>
      <c r="B28" s="5"/>
      <c r="C28" s="35"/>
      <c r="D28" s="36"/>
      <c r="E28" s="5"/>
      <c r="F28" s="37"/>
    </row>
    <row r="29" spans="1:15" s="15" customFormat="1" ht="25.9" customHeight="1">
      <c r="A29" s="470"/>
      <c r="B29" s="471"/>
      <c r="C29" s="472"/>
      <c r="D29" s="5" t="s">
        <v>30</v>
      </c>
      <c r="E29" s="5"/>
      <c r="F29" s="17">
        <f>SUM(F28)</f>
        <v>0</v>
      </c>
      <c r="G29" s="13"/>
      <c r="H29" s="13"/>
      <c r="I29" s="2"/>
      <c r="J29" s="2"/>
    </row>
    <row r="30" spans="1:15" ht="18.600000000000001" customHeight="1" thickBot="1">
      <c r="A30" s="476"/>
      <c r="B30" s="477"/>
      <c r="C30" s="477"/>
      <c r="D30" s="477"/>
      <c r="E30" s="477"/>
      <c r="F30" s="478"/>
    </row>
    <row r="31" spans="1:15" s="15" customFormat="1" ht="24.6" customHeight="1">
      <c r="A31" s="473" t="s">
        <v>46</v>
      </c>
      <c r="B31" s="474"/>
      <c r="C31" s="474"/>
      <c r="D31" s="474"/>
      <c r="E31" s="475"/>
      <c r="F31" s="38">
        <f>+ROUND(F13+F19+F25+F29,0)</f>
        <v>0</v>
      </c>
      <c r="I31" s="39"/>
      <c r="J31" s="40"/>
    </row>
  </sheetData>
  <protectedRanges>
    <protectedRange sqref="A11:B11" name="MATERIALES_1_1"/>
  </protectedRanges>
  <mergeCells count="21">
    <mergeCell ref="A31:E31"/>
    <mergeCell ref="A20:F20"/>
    <mergeCell ref="A25:C25"/>
    <mergeCell ref="A26:F26"/>
    <mergeCell ref="A29:C29"/>
    <mergeCell ref="A30:F30"/>
    <mergeCell ref="A11:B11"/>
    <mergeCell ref="A12:B12"/>
    <mergeCell ref="A13:C13"/>
    <mergeCell ref="A14:F14"/>
    <mergeCell ref="A19:C19"/>
    <mergeCell ref="A1:C1"/>
    <mergeCell ref="D1:F3"/>
    <mergeCell ref="A2:C2"/>
    <mergeCell ref="A3:C3"/>
    <mergeCell ref="A10:B10"/>
    <mergeCell ref="A5:F5"/>
    <mergeCell ref="B6:D6"/>
    <mergeCell ref="B7:D7"/>
    <mergeCell ref="B8:D8"/>
    <mergeCell ref="A9:F9"/>
  </mergeCells>
  <printOptions horizontalCentered="1"/>
  <pageMargins left="0.70866141732283472" right="0.70866141732283472" top="0.74803149606299213" bottom="0.74803149606299213" header="0.31496062992125984" footer="0.31496062992125984"/>
  <pageSetup paperSize="9" scale="59" orientation="portrait" r:id="rId1"/>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40AC-DB79-48DA-BE7A-00F5198D130A}">
  <dimension ref="A1:F35"/>
  <sheetViews>
    <sheetView view="pageBreakPreview" topLeftCell="A9" zoomScale="85" zoomScaleNormal="100" zoomScaleSheetLayoutView="85" workbookViewId="0">
      <selection activeCell="A30" sqref="A30:F30"/>
    </sheetView>
  </sheetViews>
  <sheetFormatPr baseColWidth="10" defaultRowHeight="12.75"/>
  <cols>
    <col min="1" max="1" width="38.7109375" customWidth="1"/>
    <col min="2" max="2" width="14" customWidth="1"/>
    <col min="3" max="3" width="13.42578125" bestFit="1" customWidth="1"/>
    <col min="4" max="4" width="30.7109375" customWidth="1"/>
    <col min="5" max="6" width="17.28515625" customWidth="1"/>
  </cols>
  <sheetData>
    <row r="1" spans="1:6" ht="13.5"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6" ht="41.1" customHeight="1" thickBot="1">
      <c r="A2" s="452" t="str">
        <f>+PRESUPUESTO!A3</f>
        <v>Julio de 2024</v>
      </c>
      <c r="B2" s="453"/>
      <c r="C2" s="453"/>
      <c r="D2" s="446"/>
      <c r="E2" s="447"/>
      <c r="F2" s="448"/>
    </row>
    <row r="3" spans="1:6" ht="44.1" customHeight="1" thickBot="1">
      <c r="A3" s="452" t="s">
        <v>75</v>
      </c>
      <c r="B3" s="453"/>
      <c r="C3" s="453"/>
      <c r="D3" s="449"/>
      <c r="E3" s="450"/>
      <c r="F3" s="451"/>
    </row>
    <row r="4" spans="1:6" ht="13.5" thickBot="1">
      <c r="A4" s="135"/>
      <c r="B4" s="136"/>
      <c r="C4" s="136"/>
      <c r="D4" s="136"/>
      <c r="E4" s="136"/>
      <c r="F4" s="137"/>
    </row>
    <row r="5" spans="1:6" ht="23.1" customHeight="1">
      <c r="A5" s="456" t="s">
        <v>19</v>
      </c>
      <c r="B5" s="457"/>
      <c r="C5" s="457"/>
      <c r="D5" s="457"/>
      <c r="E5" s="457"/>
      <c r="F5" s="458"/>
    </row>
    <row r="6" spans="1:6">
      <c r="A6" s="4"/>
      <c r="B6" s="459" t="s">
        <v>56</v>
      </c>
      <c r="C6" s="460"/>
      <c r="D6" s="461"/>
      <c r="E6" s="5" t="s">
        <v>20</v>
      </c>
      <c r="F6" s="6">
        <v>8.1999999999999993</v>
      </c>
    </row>
    <row r="7" spans="1:6" ht="12.6" customHeight="1">
      <c r="A7" s="4" t="s">
        <v>21</v>
      </c>
      <c r="B7" s="462" t="str">
        <f>+VLOOKUP(F6,PRESUPUESTO!$A$13:$F$57,2,FALSE)</f>
        <v>Tala de Arboles</v>
      </c>
      <c r="C7" s="463"/>
      <c r="D7" s="464"/>
      <c r="E7" s="5" t="s">
        <v>22</v>
      </c>
      <c r="F7" s="138" t="str">
        <f>+VLOOKUP(F6,PRESUPUESTO!$A$13:$F$57,3,FALSE)</f>
        <v>und</v>
      </c>
    </row>
    <row r="8" spans="1:6">
      <c r="A8" s="4" t="s">
        <v>23</v>
      </c>
      <c r="B8" s="459" t="str">
        <f>+A2</f>
        <v>Julio de 2024</v>
      </c>
      <c r="C8" s="460"/>
      <c r="D8" s="461"/>
      <c r="E8" s="5"/>
      <c r="F8" s="7"/>
    </row>
    <row r="9" spans="1:6" ht="34.5" customHeight="1">
      <c r="A9" s="84" t="s">
        <v>24</v>
      </c>
      <c r="B9" s="85"/>
      <c r="C9" s="85"/>
      <c r="D9" s="85"/>
      <c r="E9" s="85"/>
      <c r="F9" s="86"/>
    </row>
    <row r="10" spans="1:6" ht="23.1" customHeight="1">
      <c r="A10" s="82" t="s">
        <v>25</v>
      </c>
      <c r="B10" s="83"/>
      <c r="C10" s="8" t="s">
        <v>26</v>
      </c>
      <c r="D10" s="8" t="s">
        <v>27</v>
      </c>
      <c r="E10" s="8" t="s">
        <v>28</v>
      </c>
      <c r="F10" s="8" t="s">
        <v>29</v>
      </c>
    </row>
    <row r="11" spans="1:6" ht="23.1" customHeight="1">
      <c r="A11" s="87"/>
      <c r="B11" s="88"/>
      <c r="C11" s="10"/>
      <c r="D11" s="16"/>
      <c r="E11" s="48"/>
      <c r="F11" s="144"/>
    </row>
    <row r="12" spans="1:6" ht="23.1" customHeight="1">
      <c r="A12" s="87"/>
      <c r="B12" s="88"/>
      <c r="C12" s="10"/>
      <c r="D12" s="16"/>
      <c r="E12" s="48"/>
      <c r="F12" s="144"/>
    </row>
    <row r="13" spans="1:6" ht="23.1" customHeight="1">
      <c r="A13" s="87"/>
      <c r="B13" s="88"/>
      <c r="C13" s="10"/>
      <c r="D13" s="16"/>
      <c r="E13" s="48"/>
      <c r="F13" s="48"/>
    </row>
    <row r="14" spans="1:6" ht="36" customHeight="1">
      <c r="A14" s="87"/>
      <c r="B14" s="88"/>
      <c r="C14" s="10"/>
      <c r="D14" s="16"/>
      <c r="E14" s="48"/>
      <c r="F14" s="48"/>
    </row>
    <row r="15" spans="1:6">
      <c r="A15" s="87"/>
      <c r="B15" s="88"/>
      <c r="C15" s="10"/>
      <c r="D15" s="11"/>
      <c r="E15" s="12"/>
      <c r="F15" s="48"/>
    </row>
    <row r="16" spans="1:6">
      <c r="A16" s="89"/>
      <c r="B16" s="90"/>
      <c r="C16" s="91"/>
      <c r="D16" s="5" t="s">
        <v>30</v>
      </c>
      <c r="E16" s="5"/>
      <c r="F16" s="49">
        <f>SUM(F11:F15)</f>
        <v>0</v>
      </c>
    </row>
    <row r="17" spans="1:6" ht="23.1" customHeight="1">
      <c r="A17" s="84" t="s">
        <v>31</v>
      </c>
      <c r="B17" s="85"/>
      <c r="C17" s="85"/>
      <c r="D17" s="85"/>
      <c r="E17" s="85"/>
      <c r="F17" s="86"/>
    </row>
    <row r="18" spans="1:6" ht="46.15" customHeight="1">
      <c r="A18" s="8" t="s">
        <v>32</v>
      </c>
      <c r="B18" s="8" t="s">
        <v>27</v>
      </c>
      <c r="C18" s="8" t="s">
        <v>33</v>
      </c>
      <c r="D18" s="8" t="s">
        <v>34</v>
      </c>
      <c r="E18" s="5" t="s">
        <v>35</v>
      </c>
      <c r="F18" s="4" t="s">
        <v>36</v>
      </c>
    </row>
    <row r="19" spans="1:6">
      <c r="A19" s="20"/>
      <c r="B19" s="7"/>
      <c r="C19" s="21"/>
      <c r="D19" s="22"/>
      <c r="E19" s="23"/>
      <c r="F19" s="12"/>
    </row>
    <row r="20" spans="1:6">
      <c r="A20" s="20"/>
      <c r="B20" s="7"/>
      <c r="C20" s="21"/>
      <c r="D20" s="22"/>
      <c r="E20" s="23"/>
      <c r="F20" s="12"/>
    </row>
    <row r="21" spans="1:6">
      <c r="A21" s="20"/>
      <c r="B21" s="7"/>
      <c r="C21" s="21"/>
      <c r="D21" s="22"/>
      <c r="E21" s="23"/>
      <c r="F21" s="12"/>
    </row>
    <row r="22" spans="1:6">
      <c r="A22" s="20"/>
      <c r="B22" s="7"/>
      <c r="C22" s="21"/>
      <c r="D22" s="22"/>
      <c r="E22" s="23"/>
      <c r="F22" s="12"/>
    </row>
    <row r="23" spans="1:6">
      <c r="A23" s="89"/>
      <c r="B23" s="90"/>
      <c r="C23" s="91"/>
      <c r="D23" s="5" t="s">
        <v>30</v>
      </c>
      <c r="E23" s="5"/>
      <c r="F23" s="17">
        <f>SUM(F19:F22)</f>
        <v>0</v>
      </c>
    </row>
    <row r="24" spans="1:6" ht="46.15" customHeight="1">
      <c r="A24" s="84" t="s">
        <v>37</v>
      </c>
      <c r="B24" s="85"/>
      <c r="C24" s="85"/>
      <c r="D24" s="85"/>
      <c r="E24" s="85"/>
      <c r="F24" s="86"/>
    </row>
    <row r="25" spans="1:6" ht="34.5" customHeight="1">
      <c r="A25" s="8" t="s">
        <v>25</v>
      </c>
      <c r="B25" s="8" t="s">
        <v>26</v>
      </c>
      <c r="C25" s="8" t="s">
        <v>38</v>
      </c>
      <c r="D25" s="8" t="s">
        <v>39</v>
      </c>
      <c r="E25" s="5" t="s">
        <v>40</v>
      </c>
      <c r="F25" s="8" t="s">
        <v>36</v>
      </c>
    </row>
    <row r="26" spans="1:6" ht="23.1" customHeight="1">
      <c r="A26" s="43"/>
      <c r="B26" s="44"/>
      <c r="C26" s="30"/>
      <c r="D26" s="31"/>
      <c r="E26" s="6"/>
      <c r="F26" s="12"/>
    </row>
    <row r="27" spans="1:6">
      <c r="A27" s="89"/>
      <c r="B27" s="90"/>
      <c r="C27" s="91"/>
      <c r="D27" s="5" t="s">
        <v>30</v>
      </c>
      <c r="E27" s="5"/>
      <c r="F27" s="17">
        <f>SUM(F26:F26)</f>
        <v>0</v>
      </c>
    </row>
    <row r="28" spans="1:6" ht="34.5" customHeight="1">
      <c r="A28" s="84" t="s">
        <v>43</v>
      </c>
      <c r="B28" s="85"/>
      <c r="C28" s="85"/>
      <c r="D28" s="85"/>
      <c r="E28" s="85"/>
      <c r="F28" s="86"/>
    </row>
    <row r="29" spans="1:6" ht="23.1" customHeight="1">
      <c r="A29" s="32" t="s">
        <v>25</v>
      </c>
      <c r="B29" s="32" t="s">
        <v>26</v>
      </c>
      <c r="C29" s="32" t="s">
        <v>44</v>
      </c>
      <c r="D29" s="32" t="s">
        <v>39</v>
      </c>
      <c r="E29" s="8" t="s">
        <v>45</v>
      </c>
      <c r="F29" s="32" t="s">
        <v>36</v>
      </c>
    </row>
    <row r="30" spans="1:6">
      <c r="A30" s="20"/>
      <c r="B30" s="45"/>
      <c r="C30" s="35"/>
      <c r="D30" s="36"/>
      <c r="E30" s="5"/>
      <c r="F30" s="37"/>
    </row>
    <row r="31" spans="1:6">
      <c r="A31" s="20"/>
      <c r="B31" s="45"/>
      <c r="C31" s="35"/>
      <c r="D31" s="36"/>
      <c r="E31" s="5"/>
      <c r="F31" s="37"/>
    </row>
    <row r="32" spans="1:6">
      <c r="A32" s="89"/>
      <c r="B32" s="90"/>
      <c r="C32" s="91"/>
      <c r="D32" s="5" t="s">
        <v>30</v>
      </c>
      <c r="E32" s="5"/>
      <c r="F32" s="17">
        <f>SUM(F30:F31)</f>
        <v>0</v>
      </c>
    </row>
    <row r="33" spans="1:6" ht="13.5" thickBot="1">
      <c r="A33" s="95"/>
      <c r="B33" s="96"/>
      <c r="C33" s="96"/>
      <c r="D33" s="96"/>
      <c r="E33" s="96"/>
      <c r="F33" s="97"/>
    </row>
    <row r="34" spans="1:6" ht="23.1" customHeight="1">
      <c r="A34" s="92" t="s">
        <v>46</v>
      </c>
      <c r="B34" s="93"/>
      <c r="C34" s="93"/>
      <c r="D34" s="93"/>
      <c r="E34" s="94"/>
      <c r="F34" s="38">
        <f>+ROUND(F16+F23+F27+F32,0)</f>
        <v>0</v>
      </c>
    </row>
    <row r="35" spans="1:6">
      <c r="A35" s="3"/>
      <c r="B35" s="3"/>
      <c r="C35" s="3"/>
      <c r="D35" s="3"/>
      <c r="E35" s="3"/>
      <c r="F35" s="3"/>
    </row>
  </sheetData>
  <mergeCells count="8">
    <mergeCell ref="B7:D7"/>
    <mergeCell ref="B8:D8"/>
    <mergeCell ref="A1:C1"/>
    <mergeCell ref="D1:F3"/>
    <mergeCell ref="A2:C2"/>
    <mergeCell ref="A3:C3"/>
    <mergeCell ref="A5:F5"/>
    <mergeCell ref="B6:D6"/>
  </mergeCells>
  <conditionalFormatting sqref="F11:F12">
    <cfRule type="cellIs" dxfId="3" priority="1" operator="equal">
      <formula>0</formula>
    </cfRule>
  </conditionalFormatting>
  <pageMargins left="0.7" right="0.7" top="0.75" bottom="0.75" header="0.3" footer="0.3"/>
  <pageSetup paperSize="9" scale="67"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F3097-4A52-4D80-BBB6-E4A4B4A9AA20}">
  <dimension ref="A1:F31"/>
  <sheetViews>
    <sheetView view="pageBreakPreview" zoomScaleNormal="100" zoomScaleSheetLayoutView="100" workbookViewId="0">
      <selection activeCell="A27" sqref="A27:F28"/>
    </sheetView>
  </sheetViews>
  <sheetFormatPr baseColWidth="10" defaultRowHeight="12.75"/>
  <cols>
    <col min="1" max="1" width="38.7109375" customWidth="1"/>
    <col min="2" max="2" width="14" customWidth="1"/>
    <col min="3" max="3" width="13.42578125" bestFit="1" customWidth="1"/>
    <col min="4" max="4" width="30.7109375" customWidth="1"/>
    <col min="5" max="6" width="17.28515625" customWidth="1"/>
  </cols>
  <sheetData>
    <row r="1" spans="1:6" ht="26.6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6" ht="27.6" customHeight="1" thickBot="1">
      <c r="A2" s="452" t="str">
        <f>+PRESUPUESTO!A3</f>
        <v>Julio de 2024</v>
      </c>
      <c r="B2" s="453"/>
      <c r="C2" s="453"/>
      <c r="D2" s="446"/>
      <c r="E2" s="447"/>
      <c r="F2" s="448"/>
    </row>
    <row r="3" spans="1:6" ht="30.6" customHeight="1" thickBot="1">
      <c r="A3" s="452" t="s">
        <v>75</v>
      </c>
      <c r="B3" s="453"/>
      <c r="C3" s="453"/>
      <c r="D3" s="449"/>
      <c r="E3" s="450"/>
      <c r="F3" s="451"/>
    </row>
    <row r="4" spans="1:6" ht="13.5" thickBot="1">
      <c r="A4" s="135"/>
      <c r="B4" s="136"/>
      <c r="C4" s="136"/>
      <c r="D4" s="136"/>
      <c r="E4" s="136"/>
      <c r="F4" s="137"/>
    </row>
    <row r="5" spans="1:6" ht="23.25">
      <c r="A5" s="456" t="s">
        <v>19</v>
      </c>
      <c r="B5" s="457"/>
      <c r="C5" s="457"/>
      <c r="D5" s="457"/>
      <c r="E5" s="457"/>
      <c r="F5" s="458"/>
    </row>
    <row r="6" spans="1:6">
      <c r="A6" s="4"/>
      <c r="B6" s="459" t="s">
        <v>56</v>
      </c>
      <c r="C6" s="460"/>
      <c r="D6" s="461"/>
      <c r="E6" s="5" t="s">
        <v>20</v>
      </c>
      <c r="F6" s="6">
        <v>8.3000000000000007</v>
      </c>
    </row>
    <row r="7" spans="1:6">
      <c r="A7" s="4" t="s">
        <v>21</v>
      </c>
      <c r="B7" s="462" t="str">
        <f>+VLOOKUP(F6,PRESUPUESTO!$A$13:$F$57,2,FALSE)</f>
        <v>Siembra de arboles de min 1,5m altura</v>
      </c>
      <c r="C7" s="463"/>
      <c r="D7" s="464"/>
      <c r="E7" s="5" t="s">
        <v>22</v>
      </c>
      <c r="F7" s="138" t="str">
        <f>+VLOOKUP(F6,PRESUPUESTO!$A$13:$F$57,3,FALSE)</f>
        <v>und</v>
      </c>
    </row>
    <row r="8" spans="1:6">
      <c r="A8" s="4" t="s">
        <v>23</v>
      </c>
      <c r="B8" s="459" t="str">
        <f>+A2</f>
        <v>Julio de 2024</v>
      </c>
      <c r="C8" s="460"/>
      <c r="D8" s="461"/>
      <c r="E8" s="5"/>
      <c r="F8" s="7"/>
    </row>
    <row r="9" spans="1:6">
      <c r="A9" s="84" t="s">
        <v>24</v>
      </c>
      <c r="B9" s="85"/>
      <c r="C9" s="85"/>
      <c r="D9" s="85"/>
      <c r="E9" s="85"/>
      <c r="F9" s="86"/>
    </row>
    <row r="10" spans="1:6">
      <c r="A10" s="82" t="s">
        <v>25</v>
      </c>
      <c r="B10" s="83"/>
      <c r="C10" s="8" t="s">
        <v>26</v>
      </c>
      <c r="D10" s="8" t="s">
        <v>27</v>
      </c>
      <c r="E10" s="8" t="s">
        <v>28</v>
      </c>
      <c r="F10" s="8" t="s">
        <v>29</v>
      </c>
    </row>
    <row r="11" spans="1:6">
      <c r="A11" s="87"/>
      <c r="B11" s="88"/>
      <c r="C11" s="10"/>
      <c r="D11" s="16"/>
      <c r="E11" s="48"/>
      <c r="F11" s="48"/>
    </row>
    <row r="12" spans="1:6">
      <c r="A12" s="87"/>
      <c r="B12" s="88"/>
      <c r="C12" s="10"/>
      <c r="D12" s="11"/>
      <c r="E12" s="48"/>
      <c r="F12" s="48"/>
    </row>
    <row r="13" spans="1:6">
      <c r="A13" s="89"/>
      <c r="B13" s="90"/>
      <c r="C13" s="91"/>
      <c r="D13" s="5" t="s">
        <v>30</v>
      </c>
      <c r="E13" s="5"/>
      <c r="F13" s="49">
        <f>SUM(F11:F12)</f>
        <v>0</v>
      </c>
    </row>
    <row r="14" spans="1:6">
      <c r="A14" s="84" t="s">
        <v>31</v>
      </c>
      <c r="B14" s="85"/>
      <c r="C14" s="85"/>
      <c r="D14" s="85"/>
      <c r="E14" s="85"/>
      <c r="F14" s="86"/>
    </row>
    <row r="15" spans="1:6" ht="36">
      <c r="A15" s="8" t="s">
        <v>32</v>
      </c>
      <c r="B15" s="8" t="s">
        <v>27</v>
      </c>
      <c r="C15" s="8" t="s">
        <v>33</v>
      </c>
      <c r="D15" s="8" t="s">
        <v>34</v>
      </c>
      <c r="E15" s="5" t="s">
        <v>35</v>
      </c>
      <c r="F15" s="4" t="s">
        <v>36</v>
      </c>
    </row>
    <row r="16" spans="1:6">
      <c r="A16" s="20"/>
      <c r="B16" s="7"/>
      <c r="C16" s="21"/>
      <c r="D16" s="22"/>
      <c r="E16" s="23"/>
      <c r="F16" s="12"/>
    </row>
    <row r="17" spans="1:6">
      <c r="A17" s="20"/>
      <c r="B17" s="7"/>
      <c r="C17" s="21"/>
      <c r="D17" s="22"/>
      <c r="E17" s="23"/>
      <c r="F17" s="12"/>
    </row>
    <row r="18" spans="1:6">
      <c r="A18" s="20"/>
      <c r="B18" s="7"/>
      <c r="C18" s="21"/>
      <c r="D18" s="22"/>
      <c r="E18" s="23"/>
      <c r="F18" s="12"/>
    </row>
    <row r="19" spans="1:6">
      <c r="A19" s="20"/>
      <c r="B19" s="7"/>
      <c r="C19" s="21"/>
      <c r="D19" s="22"/>
      <c r="E19" s="23"/>
      <c r="F19" s="12"/>
    </row>
    <row r="20" spans="1:6">
      <c r="A20" s="89"/>
      <c r="B20" s="90"/>
      <c r="C20" s="91"/>
      <c r="D20" s="5" t="s">
        <v>30</v>
      </c>
      <c r="E20" s="5"/>
      <c r="F20" s="17">
        <f>SUM(F16:F19)</f>
        <v>0</v>
      </c>
    </row>
    <row r="21" spans="1:6">
      <c r="A21" s="84" t="s">
        <v>37</v>
      </c>
      <c r="B21" s="85"/>
      <c r="C21" s="85"/>
      <c r="D21" s="85"/>
      <c r="E21" s="85"/>
      <c r="F21" s="86"/>
    </row>
    <row r="22" spans="1:6" ht="24">
      <c r="A22" s="8" t="s">
        <v>25</v>
      </c>
      <c r="B22" s="8" t="s">
        <v>26</v>
      </c>
      <c r="C22" s="8" t="s">
        <v>38</v>
      </c>
      <c r="D22" s="8" t="s">
        <v>39</v>
      </c>
      <c r="E22" s="5" t="s">
        <v>40</v>
      </c>
      <c r="F22" s="8" t="s">
        <v>36</v>
      </c>
    </row>
    <row r="23" spans="1:6">
      <c r="A23" s="43" t="s">
        <v>41</v>
      </c>
      <c r="B23" s="44" t="s">
        <v>42</v>
      </c>
      <c r="C23" s="30"/>
      <c r="D23" s="31"/>
      <c r="E23" s="6"/>
      <c r="F23" s="12">
        <f>ROUND(F20*0.05,0)</f>
        <v>0</v>
      </c>
    </row>
    <row r="24" spans="1:6">
      <c r="A24" s="89"/>
      <c r="B24" s="90"/>
      <c r="C24" s="91"/>
      <c r="D24" s="5" t="s">
        <v>30</v>
      </c>
      <c r="E24" s="5"/>
      <c r="F24" s="17">
        <f>SUM(F23:F23)</f>
        <v>0</v>
      </c>
    </row>
    <row r="25" spans="1:6">
      <c r="A25" s="84" t="s">
        <v>43</v>
      </c>
      <c r="B25" s="85"/>
      <c r="C25" s="85"/>
      <c r="D25" s="85"/>
      <c r="E25" s="85"/>
      <c r="F25" s="86"/>
    </row>
    <row r="26" spans="1:6">
      <c r="A26" s="32" t="s">
        <v>25</v>
      </c>
      <c r="B26" s="32" t="s">
        <v>26</v>
      </c>
      <c r="C26" s="32" t="s">
        <v>44</v>
      </c>
      <c r="D26" s="32" t="s">
        <v>39</v>
      </c>
      <c r="E26" s="8" t="s">
        <v>45</v>
      </c>
      <c r="F26" s="32" t="s">
        <v>36</v>
      </c>
    </row>
    <row r="27" spans="1:6">
      <c r="A27" s="20"/>
      <c r="B27" s="45"/>
      <c r="C27" s="35"/>
      <c r="D27" s="36"/>
      <c r="E27" s="5"/>
      <c r="F27" s="37"/>
    </row>
    <row r="28" spans="1:6">
      <c r="A28" s="20"/>
      <c r="B28" s="45"/>
      <c r="C28" s="35"/>
      <c r="D28" s="36"/>
      <c r="E28" s="5"/>
      <c r="F28" s="37"/>
    </row>
    <row r="29" spans="1:6">
      <c r="A29" s="89"/>
      <c r="B29" s="90"/>
      <c r="C29" s="91"/>
      <c r="D29" s="5" t="s">
        <v>30</v>
      </c>
      <c r="E29" s="5"/>
      <c r="F29" s="17">
        <f>SUM(F27:F28)</f>
        <v>0</v>
      </c>
    </row>
    <row r="30" spans="1:6" ht="13.5" thickBot="1">
      <c r="A30" s="95"/>
      <c r="B30" s="96"/>
      <c r="C30" s="96"/>
      <c r="D30" s="96"/>
      <c r="E30" s="96"/>
      <c r="F30" s="97"/>
    </row>
    <row r="31" spans="1:6">
      <c r="A31" s="92" t="s">
        <v>46</v>
      </c>
      <c r="B31" s="93"/>
      <c r="C31" s="93"/>
      <c r="D31" s="93"/>
      <c r="E31" s="94"/>
      <c r="F31" s="38">
        <f>+ROUND(F13+F20+F24+F29,0)</f>
        <v>0</v>
      </c>
    </row>
  </sheetData>
  <mergeCells count="8">
    <mergeCell ref="B7:D7"/>
    <mergeCell ref="B8:D8"/>
    <mergeCell ref="A1:C1"/>
    <mergeCell ref="D1:F3"/>
    <mergeCell ref="A2:C2"/>
    <mergeCell ref="A3:C3"/>
    <mergeCell ref="A5:F5"/>
    <mergeCell ref="B6:D6"/>
  </mergeCells>
  <pageMargins left="0.7" right="0.7" top="0.75" bottom="0.75" header="0.3" footer="0.3"/>
  <pageSetup paperSize="9" scale="67"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D349-B2D3-4FB4-9227-FCFCBE0813A5}">
  <dimension ref="A1:F43"/>
  <sheetViews>
    <sheetView view="pageBreakPreview" topLeftCell="A19" zoomScale="115" zoomScaleNormal="100" zoomScaleSheetLayoutView="115" workbookViewId="0">
      <selection activeCell="A39" sqref="A39:F39"/>
    </sheetView>
  </sheetViews>
  <sheetFormatPr baseColWidth="10" defaultRowHeight="12.75"/>
  <cols>
    <col min="1" max="1" width="38.7109375" customWidth="1"/>
    <col min="2" max="2" width="14" customWidth="1"/>
    <col min="3" max="3" width="13.42578125" bestFit="1" customWidth="1"/>
    <col min="4" max="4" width="30.7109375" customWidth="1"/>
    <col min="5" max="6" width="17.28515625" customWidth="1"/>
  </cols>
  <sheetData>
    <row r="1" spans="1:6" ht="31.1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6" ht="38.65" customHeight="1" thickBot="1">
      <c r="A2" s="452" t="str">
        <f>+PRESUPUESTO!A3</f>
        <v>Julio de 2024</v>
      </c>
      <c r="B2" s="453"/>
      <c r="C2" s="453"/>
      <c r="D2" s="446"/>
      <c r="E2" s="447"/>
      <c r="F2" s="448"/>
    </row>
    <row r="3" spans="1:6" ht="28.5" customHeight="1" thickBot="1">
      <c r="A3" s="452" t="s">
        <v>75</v>
      </c>
      <c r="B3" s="453"/>
      <c r="C3" s="453"/>
      <c r="D3" s="449"/>
      <c r="E3" s="450"/>
      <c r="F3" s="451"/>
    </row>
    <row r="4" spans="1:6" ht="13.5" thickBot="1">
      <c r="A4" s="135"/>
      <c r="B4" s="136"/>
      <c r="C4" s="136"/>
      <c r="D4" s="136"/>
      <c r="E4" s="136"/>
      <c r="F4" s="137"/>
    </row>
    <row r="5" spans="1:6" ht="23.25">
      <c r="A5" s="456" t="s">
        <v>19</v>
      </c>
      <c r="B5" s="457"/>
      <c r="C5" s="457"/>
      <c r="D5" s="457"/>
      <c r="E5" s="457"/>
      <c r="F5" s="458"/>
    </row>
    <row r="6" spans="1:6">
      <c r="A6" s="4"/>
      <c r="B6" s="459" t="s">
        <v>56</v>
      </c>
      <c r="C6" s="460"/>
      <c r="D6" s="461"/>
      <c r="E6" s="5" t="s">
        <v>20</v>
      </c>
      <c r="F6" s="6">
        <v>8.4</v>
      </c>
    </row>
    <row r="7" spans="1:6">
      <c r="A7" s="4" t="s">
        <v>21</v>
      </c>
      <c r="B7" s="462" t="str">
        <f>+VLOOKUP(F6,PRESUPUESTO!$A$13:$F$57,2,FALSE)</f>
        <v>SUMINISTRO, TRANSPORTE E INSTALACIÓN DE CERRAMIENTO EN MALLA ESLABONADA GALVANIZADA PARA EXTERIOR. Incluye viga de cimentación en concreto de 21 Mpa de cimentación de 40x30 cm, muro en bloque de concreto 20x20x40 con altura entre 0.6-0.8 m, malla eslabonada calibre 10.5 x 2 metros de altura, tubería galvanizada de 2" y gallinazo de 2" cada 2.0 m, empalmes de soldadura y acabado de ella, columnetas de 20x20 cm cada 2.0 metros en concreto de 21 MPa biselados, alambre de puas, pisa malla en concreto de 21 Mpa H:10cm, varilla de 3/8" instalada en el pisa malla en toda su longitud. La longitud de la tubería en su altura es de 2.50 m, repartidos así: 2.0 m libres para instalación de malla y 0.5m para empotrar tanto en columnetas como en pisa mallas, quedando la altura desde nivel de piso acabado a la altura máxima de la malla una altura de 2.60 m. Incluye los pilotes de Ø0.30m y el acero de refuerzo.</v>
      </c>
      <c r="C7" s="463"/>
      <c r="D7" s="464"/>
      <c r="E7" s="5" t="s">
        <v>22</v>
      </c>
      <c r="F7" s="138" t="str">
        <f>+VLOOKUP(F6,PRESUPUESTO!$A$13:$F$57,3,FALSE)</f>
        <v>ml</v>
      </c>
    </row>
    <row r="8" spans="1:6">
      <c r="A8" s="4" t="s">
        <v>23</v>
      </c>
      <c r="B8" s="459" t="str">
        <f>+A2</f>
        <v>Julio de 2024</v>
      </c>
      <c r="C8" s="460"/>
      <c r="D8" s="461"/>
      <c r="E8" s="5"/>
      <c r="F8" s="7"/>
    </row>
    <row r="9" spans="1:6">
      <c r="A9" s="84" t="s">
        <v>24</v>
      </c>
      <c r="B9" s="85"/>
      <c r="C9" s="85"/>
      <c r="D9" s="85"/>
      <c r="E9" s="85"/>
      <c r="F9" s="86"/>
    </row>
    <row r="10" spans="1:6" ht="21">
      <c r="A10" s="139" t="s">
        <v>1</v>
      </c>
      <c r="B10" s="145" t="s">
        <v>15</v>
      </c>
      <c r="C10" s="142" t="s">
        <v>109</v>
      </c>
      <c r="D10" s="142" t="s">
        <v>3</v>
      </c>
      <c r="E10" s="143" t="s">
        <v>107</v>
      </c>
      <c r="F10" s="146" t="s">
        <v>108</v>
      </c>
    </row>
    <row r="11" spans="1:6">
      <c r="A11" s="139"/>
      <c r="B11" s="140"/>
      <c r="C11" s="141"/>
      <c r="D11" s="142"/>
      <c r="E11" s="147"/>
      <c r="F11" s="144"/>
    </row>
    <row r="12" spans="1:6">
      <c r="A12" s="139"/>
      <c r="B12" s="140"/>
      <c r="C12" s="141"/>
      <c r="D12" s="142"/>
      <c r="E12" s="147"/>
      <c r="F12" s="144"/>
    </row>
    <row r="13" spans="1:6">
      <c r="A13" s="139"/>
      <c r="B13" s="140"/>
      <c r="C13" s="141"/>
      <c r="D13" s="142"/>
      <c r="E13" s="147"/>
      <c r="F13" s="144"/>
    </row>
    <row r="14" spans="1:6">
      <c r="A14" s="139"/>
      <c r="B14" s="140"/>
      <c r="C14" s="141"/>
      <c r="D14" s="142"/>
      <c r="E14" s="147"/>
      <c r="F14" s="144"/>
    </row>
    <row r="15" spans="1:6">
      <c r="A15" s="139"/>
      <c r="B15" s="140"/>
      <c r="C15" s="141"/>
      <c r="D15" s="142"/>
      <c r="E15" s="147"/>
      <c r="F15" s="144"/>
    </row>
    <row r="16" spans="1:6">
      <c r="A16" s="139"/>
      <c r="B16" s="140"/>
      <c r="C16" s="141"/>
      <c r="D16" s="142"/>
      <c r="E16" s="147"/>
      <c r="F16" s="144"/>
    </row>
    <row r="17" spans="1:6">
      <c r="A17" s="139"/>
      <c r="B17" s="140"/>
      <c r="C17" s="141"/>
      <c r="D17" s="142"/>
      <c r="E17" s="147"/>
      <c r="F17" s="144"/>
    </row>
    <row r="18" spans="1:6">
      <c r="A18" s="139"/>
      <c r="B18" s="140"/>
      <c r="C18" s="141"/>
      <c r="D18" s="142"/>
      <c r="E18" s="147"/>
      <c r="F18" s="144"/>
    </row>
    <row r="19" spans="1:6">
      <c r="A19" s="139"/>
      <c r="B19" s="140"/>
      <c r="C19" s="141"/>
      <c r="D19" s="142"/>
      <c r="E19" s="147"/>
      <c r="F19" s="144"/>
    </row>
    <row r="20" spans="1:6">
      <c r="A20" s="139"/>
      <c r="B20" s="140"/>
      <c r="C20" s="141"/>
      <c r="D20" s="142"/>
      <c r="E20" s="147"/>
      <c r="F20" s="144"/>
    </row>
    <row r="21" spans="1:6">
      <c r="A21" s="139"/>
      <c r="B21" s="140"/>
      <c r="C21" s="141"/>
      <c r="D21" s="142"/>
      <c r="E21" s="147"/>
      <c r="F21" s="144"/>
    </row>
    <row r="22" spans="1:6">
      <c r="A22" s="139"/>
      <c r="B22" s="140"/>
      <c r="C22" s="141"/>
      <c r="D22" s="142"/>
      <c r="E22" s="147"/>
      <c r="F22" s="144"/>
    </row>
    <row r="23" spans="1:6">
      <c r="A23" s="89"/>
      <c r="B23" s="90"/>
      <c r="C23" s="91"/>
      <c r="D23" s="5" t="s">
        <v>30</v>
      </c>
      <c r="E23" s="5"/>
      <c r="F23" s="49">
        <f>SUM(F11:F22)</f>
        <v>0</v>
      </c>
    </row>
    <row r="24" spans="1:6">
      <c r="A24" s="84" t="s">
        <v>31</v>
      </c>
      <c r="B24" s="85"/>
      <c r="C24" s="85"/>
      <c r="D24" s="85"/>
      <c r="E24" s="85"/>
      <c r="F24" s="86"/>
    </row>
    <row r="25" spans="1:6" ht="36">
      <c r="A25" s="8" t="s">
        <v>32</v>
      </c>
      <c r="B25" s="8" t="s">
        <v>27</v>
      </c>
      <c r="C25" s="8" t="s">
        <v>33</v>
      </c>
      <c r="D25" s="8" t="s">
        <v>34</v>
      </c>
      <c r="E25" s="5" t="s">
        <v>35</v>
      </c>
      <c r="F25" s="4" t="s">
        <v>36</v>
      </c>
    </row>
    <row r="26" spans="1:6">
      <c r="A26" s="20"/>
      <c r="B26" s="7"/>
      <c r="C26" s="21"/>
      <c r="D26" s="22"/>
      <c r="E26" s="23"/>
      <c r="F26" s="12"/>
    </row>
    <row r="27" spans="1:6">
      <c r="A27" s="20"/>
      <c r="B27" s="7"/>
      <c r="C27" s="21"/>
      <c r="D27" s="22"/>
      <c r="E27" s="23"/>
      <c r="F27" s="12"/>
    </row>
    <row r="28" spans="1:6">
      <c r="A28" s="20"/>
      <c r="B28" s="7"/>
      <c r="C28" s="21"/>
      <c r="D28" s="22"/>
      <c r="E28" s="23"/>
      <c r="F28" s="12"/>
    </row>
    <row r="29" spans="1:6">
      <c r="A29" s="20"/>
      <c r="B29" s="7"/>
      <c r="C29" s="21"/>
      <c r="D29" s="22"/>
      <c r="E29" s="23"/>
      <c r="F29" s="12"/>
    </row>
    <row r="30" spans="1:6">
      <c r="A30" s="20"/>
      <c r="B30" s="7"/>
      <c r="C30" s="21"/>
      <c r="D30" s="22"/>
      <c r="E30" s="23"/>
      <c r="F30" s="12"/>
    </row>
    <row r="31" spans="1:6">
      <c r="A31" s="89"/>
      <c r="B31" s="90"/>
      <c r="C31" s="91"/>
      <c r="D31" s="5" t="s">
        <v>30</v>
      </c>
      <c r="E31" s="5"/>
      <c r="F31" s="17">
        <f>SUM(F26:F30)</f>
        <v>0</v>
      </c>
    </row>
    <row r="32" spans="1:6">
      <c r="A32" s="84" t="s">
        <v>37</v>
      </c>
      <c r="B32" s="85"/>
      <c r="C32" s="85"/>
      <c r="D32" s="85"/>
      <c r="E32" s="85"/>
      <c r="F32" s="86"/>
    </row>
    <row r="33" spans="1:6" ht="24">
      <c r="A33" s="8" t="s">
        <v>25</v>
      </c>
      <c r="B33" s="8" t="s">
        <v>26</v>
      </c>
      <c r="C33" s="8" t="s">
        <v>38</v>
      </c>
      <c r="D33" s="8" t="s">
        <v>39</v>
      </c>
      <c r="E33" s="5" t="s">
        <v>40</v>
      </c>
      <c r="F33" s="8" t="s">
        <v>36</v>
      </c>
    </row>
    <row r="34" spans="1:6">
      <c r="A34" s="43"/>
      <c r="B34" s="44"/>
      <c r="C34" s="30"/>
      <c r="D34" s="31"/>
      <c r="E34" s="6"/>
      <c r="F34" s="12"/>
    </row>
    <row r="35" spans="1:6">
      <c r="A35" s="139"/>
      <c r="B35" s="148"/>
      <c r="C35" s="142"/>
      <c r="D35" s="149"/>
      <c r="E35" s="150"/>
      <c r="F35" s="144"/>
    </row>
    <row r="36" spans="1:6">
      <c r="A36" s="89"/>
      <c r="B36" s="90"/>
      <c r="C36" s="91"/>
      <c r="D36" s="5" t="s">
        <v>30</v>
      </c>
      <c r="E36" s="5"/>
      <c r="F36" s="17">
        <f>SUM(F34:F35)</f>
        <v>0</v>
      </c>
    </row>
    <row r="37" spans="1:6">
      <c r="A37" s="84" t="s">
        <v>43</v>
      </c>
      <c r="B37" s="85"/>
      <c r="C37" s="85"/>
      <c r="D37" s="85"/>
      <c r="E37" s="85"/>
      <c r="F37" s="86"/>
    </row>
    <row r="38" spans="1:6">
      <c r="A38" s="32" t="s">
        <v>25</v>
      </c>
      <c r="B38" s="32" t="s">
        <v>26</v>
      </c>
      <c r="C38" s="32" t="s">
        <v>44</v>
      </c>
      <c r="D38" s="32" t="s">
        <v>39</v>
      </c>
      <c r="E38" s="8" t="s">
        <v>45</v>
      </c>
      <c r="F38" s="32" t="s">
        <v>36</v>
      </c>
    </row>
    <row r="39" spans="1:6">
      <c r="A39" s="20"/>
      <c r="B39" s="45"/>
      <c r="C39" s="35"/>
      <c r="D39" s="36"/>
      <c r="E39" s="5"/>
      <c r="F39" s="37"/>
    </row>
    <row r="40" spans="1:6">
      <c r="A40" s="20"/>
      <c r="B40" s="45"/>
      <c r="C40" s="35"/>
      <c r="D40" s="36"/>
      <c r="E40" s="5"/>
      <c r="F40" s="37"/>
    </row>
    <row r="41" spans="1:6">
      <c r="A41" s="89"/>
      <c r="B41" s="90"/>
      <c r="C41" s="91"/>
      <c r="D41" s="5" t="s">
        <v>30</v>
      </c>
      <c r="E41" s="5"/>
      <c r="F41" s="17">
        <f>SUM(F39:F40)</f>
        <v>0</v>
      </c>
    </row>
    <row r="42" spans="1:6" ht="13.5" thickBot="1">
      <c r="A42" s="95"/>
      <c r="B42" s="96"/>
      <c r="C42" s="96"/>
      <c r="D42" s="96"/>
      <c r="E42" s="96"/>
      <c r="F42" s="97"/>
    </row>
    <row r="43" spans="1:6">
      <c r="A43" s="92" t="s">
        <v>46</v>
      </c>
      <c r="B43" s="93"/>
      <c r="C43" s="93"/>
      <c r="D43" s="93"/>
      <c r="E43" s="94"/>
      <c r="F43" s="38">
        <f>+ROUND(F23+F31+F36+F41,0)</f>
        <v>0</v>
      </c>
    </row>
  </sheetData>
  <mergeCells count="8">
    <mergeCell ref="B7:D7"/>
    <mergeCell ref="B8:D8"/>
    <mergeCell ref="A1:C1"/>
    <mergeCell ref="D1:F3"/>
    <mergeCell ref="A2:C2"/>
    <mergeCell ref="A3:C3"/>
    <mergeCell ref="A5:F5"/>
    <mergeCell ref="B6:D6"/>
  </mergeCells>
  <conditionalFormatting sqref="F11:F22">
    <cfRule type="cellIs" dxfId="2" priority="2" operator="equal">
      <formula>0</formula>
    </cfRule>
  </conditionalFormatting>
  <conditionalFormatting sqref="F35">
    <cfRule type="cellIs" dxfId="1" priority="1" operator="equal">
      <formula>0</formula>
    </cfRule>
  </conditionalFormatting>
  <pageMargins left="0.7" right="0.7" top="0.75" bottom="0.75" header="0.3" footer="0.3"/>
  <pageSetup paperSize="9" scale="6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E7CB6-DAD5-4839-89D7-72650F87099A}">
  <dimension ref="A1:F32"/>
  <sheetViews>
    <sheetView view="pageBreakPreview" topLeftCell="A3" zoomScaleNormal="100" zoomScaleSheetLayoutView="100" workbookViewId="0">
      <selection activeCell="A23" sqref="A23:F24"/>
    </sheetView>
  </sheetViews>
  <sheetFormatPr baseColWidth="10" defaultRowHeight="12.75"/>
  <cols>
    <col min="1" max="1" width="38.7109375" customWidth="1"/>
    <col min="2" max="2" width="14" customWidth="1"/>
    <col min="3" max="3" width="13.42578125" bestFit="1" customWidth="1"/>
    <col min="4" max="4" width="30.7109375" customWidth="1"/>
    <col min="5" max="6" width="17.28515625" customWidth="1"/>
  </cols>
  <sheetData>
    <row r="1" spans="1:6" ht="40.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6" ht="42" customHeight="1" thickBot="1">
      <c r="A2" s="452" t="str">
        <f>+PRESUPUESTO!A3</f>
        <v>Julio de 2024</v>
      </c>
      <c r="B2" s="453"/>
      <c r="C2" s="453"/>
      <c r="D2" s="446"/>
      <c r="E2" s="447"/>
      <c r="F2" s="448"/>
    </row>
    <row r="3" spans="1:6" ht="28.5" customHeight="1" thickBot="1">
      <c r="A3" s="452" t="s">
        <v>75</v>
      </c>
      <c r="B3" s="453"/>
      <c r="C3" s="453"/>
      <c r="D3" s="449"/>
      <c r="E3" s="450"/>
      <c r="F3" s="451"/>
    </row>
    <row r="4" spans="1:6" ht="13.5" thickBot="1">
      <c r="A4" s="135"/>
      <c r="B4" s="136"/>
      <c r="C4" s="136"/>
      <c r="D4" s="136"/>
      <c r="E4" s="136"/>
      <c r="F4" s="137"/>
    </row>
    <row r="5" spans="1:6" ht="23.25">
      <c r="A5" s="456" t="s">
        <v>19</v>
      </c>
      <c r="B5" s="457"/>
      <c r="C5" s="457"/>
      <c r="D5" s="457"/>
      <c r="E5" s="457"/>
      <c r="F5" s="458"/>
    </row>
    <row r="6" spans="1:6">
      <c r="A6" s="4"/>
      <c r="B6" s="459" t="s">
        <v>56</v>
      </c>
      <c r="C6" s="460"/>
      <c r="D6" s="461"/>
      <c r="E6" s="5" t="s">
        <v>20</v>
      </c>
      <c r="F6" s="6">
        <v>8.5</v>
      </c>
    </row>
    <row r="7" spans="1:6" ht="60" customHeight="1">
      <c r="A7" s="4" t="s">
        <v>21</v>
      </c>
      <c r="B7" s="462" t="str">
        <f>+VLOOKUP(F6,PRESUPUESTO!$A$13:$F$57,2,FALSE)</f>
        <v>Demolicion de malla de cerramiento existente, Retiro de elementos en concreto, metalicos y mamposteria.</v>
      </c>
      <c r="C7" s="463"/>
      <c r="D7" s="464"/>
      <c r="E7" s="5" t="s">
        <v>22</v>
      </c>
      <c r="F7" s="138" t="str">
        <f>+VLOOKUP(F6,PRESUPUESTO!$A$13:$F$57,3,FALSE)</f>
        <v>ml</v>
      </c>
    </row>
    <row r="8" spans="1:6">
      <c r="A8" s="4" t="s">
        <v>23</v>
      </c>
      <c r="B8" s="459" t="str">
        <f>+A2</f>
        <v>Julio de 2024</v>
      </c>
      <c r="C8" s="460"/>
      <c r="D8" s="461"/>
      <c r="E8" s="5"/>
      <c r="F8" s="7"/>
    </row>
    <row r="9" spans="1:6">
      <c r="A9" s="84" t="s">
        <v>24</v>
      </c>
      <c r="B9" s="85"/>
      <c r="C9" s="85"/>
      <c r="D9" s="85"/>
      <c r="E9" s="85"/>
      <c r="F9" s="86"/>
    </row>
    <row r="10" spans="1:6">
      <c r="A10" s="82" t="s">
        <v>25</v>
      </c>
      <c r="B10" s="83"/>
      <c r="C10" s="8" t="s">
        <v>26</v>
      </c>
      <c r="D10" s="8" t="s">
        <v>27</v>
      </c>
      <c r="E10" s="8" t="s">
        <v>28</v>
      </c>
      <c r="F10" s="8" t="s">
        <v>29</v>
      </c>
    </row>
    <row r="11" spans="1:6">
      <c r="A11" s="87"/>
      <c r="B11" s="88"/>
      <c r="C11" s="10"/>
      <c r="D11" s="16"/>
      <c r="E11" s="48"/>
      <c r="F11" s="48"/>
    </row>
    <row r="12" spans="1:6">
      <c r="A12" s="87"/>
      <c r="B12" s="88"/>
      <c r="C12" s="10"/>
      <c r="D12" s="11"/>
      <c r="E12" s="12"/>
      <c r="F12" s="48"/>
    </row>
    <row r="13" spans="1:6">
      <c r="A13" s="89"/>
      <c r="B13" s="90"/>
      <c r="C13" s="91"/>
      <c r="D13" s="5" t="s">
        <v>30</v>
      </c>
      <c r="E13" s="5"/>
      <c r="F13" s="49">
        <f>SUM(F11:F12)</f>
        <v>0</v>
      </c>
    </row>
    <row r="14" spans="1:6">
      <c r="A14" s="84" t="s">
        <v>31</v>
      </c>
      <c r="B14" s="85"/>
      <c r="C14" s="85"/>
      <c r="D14" s="85"/>
      <c r="E14" s="85"/>
      <c r="F14" s="86"/>
    </row>
    <row r="15" spans="1:6" ht="36">
      <c r="A15" s="8" t="s">
        <v>32</v>
      </c>
      <c r="B15" s="8" t="s">
        <v>27</v>
      </c>
      <c r="C15" s="8" t="s">
        <v>33</v>
      </c>
      <c r="D15" s="8" t="s">
        <v>34</v>
      </c>
      <c r="E15" s="5" t="s">
        <v>35</v>
      </c>
      <c r="F15" s="4" t="s">
        <v>36</v>
      </c>
    </row>
    <row r="16" spans="1:6">
      <c r="A16" s="20"/>
      <c r="B16" s="7"/>
      <c r="C16" s="21"/>
      <c r="D16" s="22"/>
      <c r="E16" s="23"/>
      <c r="F16" s="12"/>
    </row>
    <row r="17" spans="1:6">
      <c r="A17" s="20"/>
      <c r="B17" s="7"/>
      <c r="C17" s="21"/>
      <c r="D17" s="22"/>
      <c r="E17" s="23"/>
      <c r="F17" s="12"/>
    </row>
    <row r="18" spans="1:6">
      <c r="A18" s="20"/>
      <c r="B18" s="7"/>
      <c r="C18" s="21"/>
      <c r="D18" s="22"/>
      <c r="E18" s="23"/>
      <c r="F18" s="12"/>
    </row>
    <row r="19" spans="1:6">
      <c r="A19" s="20"/>
      <c r="B19" s="7"/>
      <c r="C19" s="21"/>
      <c r="D19" s="22"/>
      <c r="E19" s="23"/>
      <c r="F19" s="12"/>
    </row>
    <row r="20" spans="1:6">
      <c r="A20" s="89"/>
      <c r="B20" s="90"/>
      <c r="C20" s="91"/>
      <c r="D20" s="5" t="s">
        <v>30</v>
      </c>
      <c r="E20" s="5"/>
      <c r="F20" s="17">
        <f>SUM(F16:F19)</f>
        <v>0</v>
      </c>
    </row>
    <row r="21" spans="1:6">
      <c r="A21" s="84" t="s">
        <v>37</v>
      </c>
      <c r="B21" s="85"/>
      <c r="C21" s="85"/>
      <c r="D21" s="85"/>
      <c r="E21" s="85"/>
      <c r="F21" s="86"/>
    </row>
    <row r="22" spans="1:6" ht="24">
      <c r="A22" s="8" t="s">
        <v>25</v>
      </c>
      <c r="B22" s="8" t="s">
        <v>26</v>
      </c>
      <c r="C22" s="8" t="s">
        <v>38</v>
      </c>
      <c r="D22" s="8" t="s">
        <v>39</v>
      </c>
      <c r="E22" s="5" t="s">
        <v>40</v>
      </c>
      <c r="F22" s="8" t="s">
        <v>36</v>
      </c>
    </row>
    <row r="23" spans="1:6">
      <c r="A23" s="43"/>
      <c r="B23" s="44"/>
      <c r="C23" s="30"/>
      <c r="D23" s="31"/>
      <c r="E23" s="6"/>
      <c r="F23" s="12"/>
    </row>
    <row r="24" spans="1:6">
      <c r="A24" s="139"/>
      <c r="B24" s="148"/>
      <c r="C24" s="142"/>
      <c r="D24" s="149"/>
      <c r="E24" s="150"/>
      <c r="F24" s="144"/>
    </row>
    <row r="25" spans="1:6">
      <c r="A25" s="89"/>
      <c r="B25" s="90"/>
      <c r="C25" s="91"/>
      <c r="D25" s="5" t="s">
        <v>30</v>
      </c>
      <c r="E25" s="5"/>
      <c r="F25" s="17">
        <f>SUM(F23:F24)</f>
        <v>0</v>
      </c>
    </row>
    <row r="26" spans="1:6">
      <c r="A26" s="84" t="s">
        <v>43</v>
      </c>
      <c r="B26" s="85"/>
      <c r="C26" s="85"/>
      <c r="D26" s="85"/>
      <c r="E26" s="85"/>
      <c r="F26" s="86"/>
    </row>
    <row r="27" spans="1:6">
      <c r="A27" s="32" t="s">
        <v>25</v>
      </c>
      <c r="B27" s="32" t="s">
        <v>26</v>
      </c>
      <c r="C27" s="32" t="s">
        <v>44</v>
      </c>
      <c r="D27" s="32" t="s">
        <v>39</v>
      </c>
      <c r="E27" s="8" t="s">
        <v>45</v>
      </c>
      <c r="F27" s="32" t="s">
        <v>36</v>
      </c>
    </row>
    <row r="28" spans="1:6">
      <c r="A28" s="20"/>
      <c r="B28" s="45"/>
      <c r="C28" s="35"/>
      <c r="D28" s="36"/>
      <c r="E28" s="5"/>
      <c r="F28" s="37">
        <f>+C28*D28</f>
        <v>0</v>
      </c>
    </row>
    <row r="29" spans="1:6">
      <c r="A29" s="20"/>
      <c r="B29" s="45"/>
      <c r="C29" s="35"/>
      <c r="D29" s="36"/>
      <c r="E29" s="5"/>
      <c r="F29" s="37"/>
    </row>
    <row r="30" spans="1:6">
      <c r="A30" s="89"/>
      <c r="B30" s="90"/>
      <c r="C30" s="91"/>
      <c r="D30" s="5" t="s">
        <v>30</v>
      </c>
      <c r="E30" s="5"/>
      <c r="F30" s="17">
        <f>SUM(F28:F29)</f>
        <v>0</v>
      </c>
    </row>
    <row r="31" spans="1:6" ht="13.5" thickBot="1">
      <c r="A31" s="95"/>
      <c r="B31" s="96"/>
      <c r="C31" s="96"/>
      <c r="D31" s="96"/>
      <c r="E31" s="96"/>
      <c r="F31" s="97"/>
    </row>
    <row r="32" spans="1:6">
      <c r="A32" s="92" t="s">
        <v>46</v>
      </c>
      <c r="B32" s="93"/>
      <c r="C32" s="93"/>
      <c r="D32" s="93"/>
      <c r="E32" s="94"/>
      <c r="F32" s="38">
        <f>+ROUND(F13+F20+F25+F30,0)</f>
        <v>0</v>
      </c>
    </row>
  </sheetData>
  <mergeCells count="8">
    <mergeCell ref="B7:D7"/>
    <mergeCell ref="B8:D8"/>
    <mergeCell ref="A1:C1"/>
    <mergeCell ref="D1:F3"/>
    <mergeCell ref="A2:C2"/>
    <mergeCell ref="A3:C3"/>
    <mergeCell ref="A5:F5"/>
    <mergeCell ref="B6:D6"/>
  </mergeCells>
  <conditionalFormatting sqref="F24">
    <cfRule type="cellIs" dxfId="0" priority="1" operator="equal">
      <formula>0</formula>
    </cfRule>
  </conditionalFormatting>
  <pageMargins left="0.7" right="0.7" top="0.75" bottom="0.75" header="0.3" footer="0.3"/>
  <pageSetup paperSize="9" scale="6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AAF32-8B4C-4E07-A9CA-AD6B0F7B5B9F}">
  <sheetPr>
    <pageSetUpPr fitToPage="1"/>
  </sheetPr>
  <dimension ref="A1:IZ74"/>
  <sheetViews>
    <sheetView showGridLines="0" topLeftCell="C48" zoomScale="85" zoomScaleNormal="85" zoomScaleSheetLayoutView="85" workbookViewId="0">
      <selection activeCell="K69" sqref="K69"/>
    </sheetView>
  </sheetViews>
  <sheetFormatPr baseColWidth="10" defaultColWidth="11.5703125" defaultRowHeight="15" customHeight="1"/>
  <cols>
    <col min="1" max="1" width="6.42578125" style="155" customWidth="1"/>
    <col min="2" max="2" width="11.5703125" style="156"/>
    <col min="3" max="3" width="35.28515625" style="157" customWidth="1"/>
    <col min="4" max="4" width="35.42578125" style="157" customWidth="1"/>
    <col min="5" max="5" width="19.28515625" style="158" customWidth="1"/>
    <col min="6" max="6" width="11.5703125" style="159"/>
    <col min="7" max="7" width="19" style="159" bestFit="1" customWidth="1"/>
    <col min="8" max="8" width="11.5703125" style="160"/>
    <col min="9" max="9" width="15.28515625" style="161" bestFit="1" customWidth="1"/>
    <col min="10" max="10" width="15.28515625" style="161" customWidth="1"/>
    <col min="11" max="11" width="17" style="162" bestFit="1" customWidth="1"/>
    <col min="12" max="12" width="20.7109375" style="161" bestFit="1" customWidth="1"/>
    <col min="13" max="13" width="25.7109375" style="155" hidden="1" customWidth="1"/>
    <col min="14" max="14" width="15.5703125" style="155" hidden="1" customWidth="1"/>
    <col min="15" max="15" width="19.5703125" style="155" hidden="1" customWidth="1"/>
    <col min="16" max="16" width="14.28515625" style="155" hidden="1" customWidth="1"/>
    <col min="17" max="17" width="12.5703125" style="155" hidden="1" customWidth="1"/>
    <col min="18" max="18" width="17.42578125" style="155" bestFit="1" customWidth="1"/>
    <col min="19" max="19" width="14.7109375" style="155" customWidth="1"/>
    <col min="20" max="261" width="11.5703125" style="155"/>
    <col min="262" max="262" width="45.7109375" style="155" customWidth="1"/>
    <col min="263" max="267" width="11.5703125" style="155"/>
    <col min="268" max="268" width="14.7109375" style="155" customWidth="1"/>
    <col min="269" max="517" width="11.5703125" style="155"/>
    <col min="518" max="518" width="45.7109375" style="155" customWidth="1"/>
    <col min="519" max="523" width="11.5703125" style="155"/>
    <col min="524" max="524" width="14.7109375" style="155" customWidth="1"/>
    <col min="525" max="773" width="11.5703125" style="155"/>
    <col min="774" max="774" width="45.7109375" style="155" customWidth="1"/>
    <col min="775" max="779" width="11.5703125" style="155"/>
    <col min="780" max="780" width="14.7109375" style="155" customWidth="1"/>
    <col min="781" max="1029" width="11.5703125" style="155"/>
    <col min="1030" max="1030" width="45.7109375" style="155" customWidth="1"/>
    <col min="1031" max="1035" width="11.5703125" style="155"/>
    <col min="1036" max="1036" width="14.7109375" style="155" customWidth="1"/>
    <col min="1037" max="1285" width="11.5703125" style="155"/>
    <col min="1286" max="1286" width="45.7109375" style="155" customWidth="1"/>
    <col min="1287" max="1291" width="11.5703125" style="155"/>
    <col min="1292" max="1292" width="14.7109375" style="155" customWidth="1"/>
    <col min="1293" max="1541" width="11.5703125" style="155"/>
    <col min="1542" max="1542" width="45.7109375" style="155" customWidth="1"/>
    <col min="1543" max="1547" width="11.5703125" style="155"/>
    <col min="1548" max="1548" width="14.7109375" style="155" customWidth="1"/>
    <col min="1549" max="1797" width="11.5703125" style="155"/>
    <col min="1798" max="1798" width="45.7109375" style="155" customWidth="1"/>
    <col min="1799" max="1803" width="11.5703125" style="155"/>
    <col min="1804" max="1804" width="14.7109375" style="155" customWidth="1"/>
    <col min="1805" max="2053" width="11.5703125" style="155"/>
    <col min="2054" max="2054" width="45.7109375" style="155" customWidth="1"/>
    <col min="2055" max="2059" width="11.5703125" style="155"/>
    <col min="2060" max="2060" width="14.7109375" style="155" customWidth="1"/>
    <col min="2061" max="2309" width="11.5703125" style="155"/>
    <col min="2310" max="2310" width="45.7109375" style="155" customWidth="1"/>
    <col min="2311" max="2315" width="11.5703125" style="155"/>
    <col min="2316" max="2316" width="14.7109375" style="155" customWidth="1"/>
    <col min="2317" max="2565" width="11.5703125" style="155"/>
    <col min="2566" max="2566" width="45.7109375" style="155" customWidth="1"/>
    <col min="2567" max="2571" width="11.5703125" style="155"/>
    <col min="2572" max="2572" width="14.7109375" style="155" customWidth="1"/>
    <col min="2573" max="2821" width="11.5703125" style="155"/>
    <col min="2822" max="2822" width="45.7109375" style="155" customWidth="1"/>
    <col min="2823" max="2827" width="11.5703125" style="155"/>
    <col min="2828" max="2828" width="14.7109375" style="155" customWidth="1"/>
    <col min="2829" max="3077" width="11.5703125" style="155"/>
    <col min="3078" max="3078" width="45.7109375" style="155" customWidth="1"/>
    <col min="3079" max="3083" width="11.5703125" style="155"/>
    <col min="3084" max="3084" width="14.7109375" style="155" customWidth="1"/>
    <col min="3085" max="3333" width="11.5703125" style="155"/>
    <col min="3334" max="3334" width="45.7109375" style="155" customWidth="1"/>
    <col min="3335" max="3339" width="11.5703125" style="155"/>
    <col min="3340" max="3340" width="14.7109375" style="155" customWidth="1"/>
    <col min="3341" max="3589" width="11.5703125" style="155"/>
    <col min="3590" max="3590" width="45.7109375" style="155" customWidth="1"/>
    <col min="3591" max="3595" width="11.5703125" style="155"/>
    <col min="3596" max="3596" width="14.7109375" style="155" customWidth="1"/>
    <col min="3597" max="3845" width="11.5703125" style="155"/>
    <col min="3846" max="3846" width="45.7109375" style="155" customWidth="1"/>
    <col min="3847" max="3851" width="11.5703125" style="155"/>
    <col min="3852" max="3852" width="14.7109375" style="155" customWidth="1"/>
    <col min="3853" max="4101" width="11.5703125" style="155"/>
    <col min="4102" max="4102" width="45.7109375" style="155" customWidth="1"/>
    <col min="4103" max="4107" width="11.5703125" style="155"/>
    <col min="4108" max="4108" width="14.7109375" style="155" customWidth="1"/>
    <col min="4109" max="4357" width="11.5703125" style="155"/>
    <col min="4358" max="4358" width="45.7109375" style="155" customWidth="1"/>
    <col min="4359" max="4363" width="11.5703125" style="155"/>
    <col min="4364" max="4364" width="14.7109375" style="155" customWidth="1"/>
    <col min="4365" max="4613" width="11.5703125" style="155"/>
    <col min="4614" max="4614" width="45.7109375" style="155" customWidth="1"/>
    <col min="4615" max="4619" width="11.5703125" style="155"/>
    <col min="4620" max="4620" width="14.7109375" style="155" customWidth="1"/>
    <col min="4621" max="4869" width="11.5703125" style="155"/>
    <col min="4870" max="4870" width="45.7109375" style="155" customWidth="1"/>
    <col min="4871" max="4875" width="11.5703125" style="155"/>
    <col min="4876" max="4876" width="14.7109375" style="155" customWidth="1"/>
    <col min="4877" max="5125" width="11.5703125" style="155"/>
    <col min="5126" max="5126" width="45.7109375" style="155" customWidth="1"/>
    <col min="5127" max="5131" width="11.5703125" style="155"/>
    <col min="5132" max="5132" width="14.7109375" style="155" customWidth="1"/>
    <col min="5133" max="5381" width="11.5703125" style="155"/>
    <col min="5382" max="5382" width="45.7109375" style="155" customWidth="1"/>
    <col min="5383" max="5387" width="11.5703125" style="155"/>
    <col min="5388" max="5388" width="14.7109375" style="155" customWidth="1"/>
    <col min="5389" max="5637" width="11.5703125" style="155"/>
    <col min="5638" max="5638" width="45.7109375" style="155" customWidth="1"/>
    <col min="5639" max="5643" width="11.5703125" style="155"/>
    <col min="5644" max="5644" width="14.7109375" style="155" customWidth="1"/>
    <col min="5645" max="5893" width="11.5703125" style="155"/>
    <col min="5894" max="5894" width="45.7109375" style="155" customWidth="1"/>
    <col min="5895" max="5899" width="11.5703125" style="155"/>
    <col min="5900" max="5900" width="14.7109375" style="155" customWidth="1"/>
    <col min="5901" max="6149" width="11.5703125" style="155"/>
    <col min="6150" max="6150" width="45.7109375" style="155" customWidth="1"/>
    <col min="6151" max="6155" width="11.5703125" style="155"/>
    <col min="6156" max="6156" width="14.7109375" style="155" customWidth="1"/>
    <col min="6157" max="6405" width="11.5703125" style="155"/>
    <col min="6406" max="6406" width="45.7109375" style="155" customWidth="1"/>
    <col min="6407" max="6411" width="11.5703125" style="155"/>
    <col min="6412" max="6412" width="14.7109375" style="155" customWidth="1"/>
    <col min="6413" max="6661" width="11.5703125" style="155"/>
    <col min="6662" max="6662" width="45.7109375" style="155" customWidth="1"/>
    <col min="6663" max="6667" width="11.5703125" style="155"/>
    <col min="6668" max="6668" width="14.7109375" style="155" customWidth="1"/>
    <col min="6669" max="6917" width="11.5703125" style="155"/>
    <col min="6918" max="6918" width="45.7109375" style="155" customWidth="1"/>
    <col min="6919" max="6923" width="11.5703125" style="155"/>
    <col min="6924" max="6924" width="14.7109375" style="155" customWidth="1"/>
    <col min="6925" max="7173" width="11.5703125" style="155"/>
    <col min="7174" max="7174" width="45.7109375" style="155" customWidth="1"/>
    <col min="7175" max="7179" width="11.5703125" style="155"/>
    <col min="7180" max="7180" width="14.7109375" style="155" customWidth="1"/>
    <col min="7181" max="7429" width="11.5703125" style="155"/>
    <col min="7430" max="7430" width="45.7109375" style="155" customWidth="1"/>
    <col min="7431" max="7435" width="11.5703125" style="155"/>
    <col min="7436" max="7436" width="14.7109375" style="155" customWidth="1"/>
    <col min="7437" max="7685" width="11.5703125" style="155"/>
    <col min="7686" max="7686" width="45.7109375" style="155" customWidth="1"/>
    <col min="7687" max="7691" width="11.5703125" style="155"/>
    <col min="7692" max="7692" width="14.7109375" style="155" customWidth="1"/>
    <col min="7693" max="7941" width="11.5703125" style="155"/>
    <col min="7942" max="7942" width="45.7109375" style="155" customWidth="1"/>
    <col min="7943" max="7947" width="11.5703125" style="155"/>
    <col min="7948" max="7948" width="14.7109375" style="155" customWidth="1"/>
    <col min="7949" max="8197" width="11.5703125" style="155"/>
    <col min="8198" max="8198" width="45.7109375" style="155" customWidth="1"/>
    <col min="8199" max="8203" width="11.5703125" style="155"/>
    <col min="8204" max="8204" width="14.7109375" style="155" customWidth="1"/>
    <col min="8205" max="8453" width="11.5703125" style="155"/>
    <col min="8454" max="8454" width="45.7109375" style="155" customWidth="1"/>
    <col min="8455" max="8459" width="11.5703125" style="155"/>
    <col min="8460" max="8460" width="14.7109375" style="155" customWidth="1"/>
    <col min="8461" max="8709" width="11.5703125" style="155"/>
    <col min="8710" max="8710" width="45.7109375" style="155" customWidth="1"/>
    <col min="8711" max="8715" width="11.5703125" style="155"/>
    <col min="8716" max="8716" width="14.7109375" style="155" customWidth="1"/>
    <col min="8717" max="8965" width="11.5703125" style="155"/>
    <col min="8966" max="8966" width="45.7109375" style="155" customWidth="1"/>
    <col min="8967" max="8971" width="11.5703125" style="155"/>
    <col min="8972" max="8972" width="14.7109375" style="155" customWidth="1"/>
    <col min="8973" max="9221" width="11.5703125" style="155"/>
    <col min="9222" max="9222" width="45.7109375" style="155" customWidth="1"/>
    <col min="9223" max="9227" width="11.5703125" style="155"/>
    <col min="9228" max="9228" width="14.7109375" style="155" customWidth="1"/>
    <col min="9229" max="9477" width="11.5703125" style="155"/>
    <col min="9478" max="9478" width="45.7109375" style="155" customWidth="1"/>
    <col min="9479" max="9483" width="11.5703125" style="155"/>
    <col min="9484" max="9484" width="14.7109375" style="155" customWidth="1"/>
    <col min="9485" max="9733" width="11.5703125" style="155"/>
    <col min="9734" max="9734" width="45.7109375" style="155" customWidth="1"/>
    <col min="9735" max="9739" width="11.5703125" style="155"/>
    <col min="9740" max="9740" width="14.7109375" style="155" customWidth="1"/>
    <col min="9741" max="9989" width="11.5703125" style="155"/>
    <col min="9990" max="9990" width="45.7109375" style="155" customWidth="1"/>
    <col min="9991" max="9995" width="11.5703125" style="155"/>
    <col min="9996" max="9996" width="14.7109375" style="155" customWidth="1"/>
    <col min="9997" max="10245" width="11.5703125" style="155"/>
    <col min="10246" max="10246" width="45.7109375" style="155" customWidth="1"/>
    <col min="10247" max="10251" width="11.5703125" style="155"/>
    <col min="10252" max="10252" width="14.7109375" style="155" customWidth="1"/>
    <col min="10253" max="10501" width="11.5703125" style="155"/>
    <col min="10502" max="10502" width="45.7109375" style="155" customWidth="1"/>
    <col min="10503" max="10507" width="11.5703125" style="155"/>
    <col min="10508" max="10508" width="14.7109375" style="155" customWidth="1"/>
    <col min="10509" max="10757" width="11.5703125" style="155"/>
    <col min="10758" max="10758" width="45.7109375" style="155" customWidth="1"/>
    <col min="10759" max="10763" width="11.5703125" style="155"/>
    <col min="10764" max="10764" width="14.7109375" style="155" customWidth="1"/>
    <col min="10765" max="11013" width="11.5703125" style="155"/>
    <col min="11014" max="11014" width="45.7109375" style="155" customWidth="1"/>
    <col min="11015" max="11019" width="11.5703125" style="155"/>
    <col min="11020" max="11020" width="14.7109375" style="155" customWidth="1"/>
    <col min="11021" max="11269" width="11.5703125" style="155"/>
    <col min="11270" max="11270" width="45.7109375" style="155" customWidth="1"/>
    <col min="11271" max="11275" width="11.5703125" style="155"/>
    <col min="11276" max="11276" width="14.7109375" style="155" customWidth="1"/>
    <col min="11277" max="11525" width="11.5703125" style="155"/>
    <col min="11526" max="11526" width="45.7109375" style="155" customWidth="1"/>
    <col min="11527" max="11531" width="11.5703125" style="155"/>
    <col min="11532" max="11532" width="14.7109375" style="155" customWidth="1"/>
    <col min="11533" max="11781" width="11.5703125" style="155"/>
    <col min="11782" max="11782" width="45.7109375" style="155" customWidth="1"/>
    <col min="11783" max="11787" width="11.5703125" style="155"/>
    <col min="11788" max="11788" width="14.7109375" style="155" customWidth="1"/>
    <col min="11789" max="12037" width="11.5703125" style="155"/>
    <col min="12038" max="12038" width="45.7109375" style="155" customWidth="1"/>
    <col min="12039" max="12043" width="11.5703125" style="155"/>
    <col min="12044" max="12044" width="14.7109375" style="155" customWidth="1"/>
    <col min="12045" max="12293" width="11.5703125" style="155"/>
    <col min="12294" max="12294" width="45.7109375" style="155" customWidth="1"/>
    <col min="12295" max="12299" width="11.5703125" style="155"/>
    <col min="12300" max="12300" width="14.7109375" style="155" customWidth="1"/>
    <col min="12301" max="12549" width="11.5703125" style="155"/>
    <col min="12550" max="12550" width="45.7109375" style="155" customWidth="1"/>
    <col min="12551" max="12555" width="11.5703125" style="155"/>
    <col min="12556" max="12556" width="14.7109375" style="155" customWidth="1"/>
    <col min="12557" max="12805" width="11.5703125" style="155"/>
    <col min="12806" max="12806" width="45.7109375" style="155" customWidth="1"/>
    <col min="12807" max="12811" width="11.5703125" style="155"/>
    <col min="12812" max="12812" width="14.7109375" style="155" customWidth="1"/>
    <col min="12813" max="13061" width="11.5703125" style="155"/>
    <col min="13062" max="13062" width="45.7109375" style="155" customWidth="1"/>
    <col min="13063" max="13067" width="11.5703125" style="155"/>
    <col min="13068" max="13068" width="14.7109375" style="155" customWidth="1"/>
    <col min="13069" max="13317" width="11.5703125" style="155"/>
    <col min="13318" max="13318" width="45.7109375" style="155" customWidth="1"/>
    <col min="13319" max="13323" width="11.5703125" style="155"/>
    <col min="13324" max="13324" width="14.7109375" style="155" customWidth="1"/>
    <col min="13325" max="13573" width="11.5703125" style="155"/>
    <col min="13574" max="13574" width="45.7109375" style="155" customWidth="1"/>
    <col min="13575" max="13579" width="11.5703125" style="155"/>
    <col min="13580" max="13580" width="14.7109375" style="155" customWidth="1"/>
    <col min="13581" max="13829" width="11.5703125" style="155"/>
    <col min="13830" max="13830" width="45.7109375" style="155" customWidth="1"/>
    <col min="13831" max="13835" width="11.5703125" style="155"/>
    <col min="13836" max="13836" width="14.7109375" style="155" customWidth="1"/>
    <col min="13837" max="14085" width="11.5703125" style="155"/>
    <col min="14086" max="14086" width="45.7109375" style="155" customWidth="1"/>
    <col min="14087" max="14091" width="11.5703125" style="155"/>
    <col min="14092" max="14092" width="14.7109375" style="155" customWidth="1"/>
    <col min="14093" max="14341" width="11.5703125" style="155"/>
    <col min="14342" max="14342" width="45.7109375" style="155" customWidth="1"/>
    <col min="14343" max="14347" width="11.5703125" style="155"/>
    <col min="14348" max="14348" width="14.7109375" style="155" customWidth="1"/>
    <col min="14349" max="14597" width="11.5703125" style="155"/>
    <col min="14598" max="14598" width="45.7109375" style="155" customWidth="1"/>
    <col min="14599" max="14603" width="11.5703125" style="155"/>
    <col min="14604" max="14604" width="14.7109375" style="155" customWidth="1"/>
    <col min="14605" max="14853" width="11.5703125" style="155"/>
    <col min="14854" max="14854" width="45.7109375" style="155" customWidth="1"/>
    <col min="14855" max="14859" width="11.5703125" style="155"/>
    <col min="14860" max="14860" width="14.7109375" style="155" customWidth="1"/>
    <col min="14861" max="15109" width="11.5703125" style="155"/>
    <col min="15110" max="15110" width="45.7109375" style="155" customWidth="1"/>
    <col min="15111" max="15115" width="11.5703125" style="155"/>
    <col min="15116" max="15116" width="14.7109375" style="155" customWidth="1"/>
    <col min="15117" max="15365" width="11.5703125" style="155"/>
    <col min="15366" max="15366" width="45.7109375" style="155" customWidth="1"/>
    <col min="15367" max="15371" width="11.5703125" style="155"/>
    <col min="15372" max="15372" width="14.7109375" style="155" customWidth="1"/>
    <col min="15373" max="15621" width="11.5703125" style="155"/>
    <col min="15622" max="15622" width="45.7109375" style="155" customWidth="1"/>
    <col min="15623" max="15627" width="11.5703125" style="155"/>
    <col min="15628" max="15628" width="14.7109375" style="155" customWidth="1"/>
    <col min="15629" max="15877" width="11.5703125" style="155"/>
    <col min="15878" max="15878" width="45.7109375" style="155" customWidth="1"/>
    <col min="15879" max="15883" width="11.5703125" style="155"/>
    <col min="15884" max="15884" width="14.7109375" style="155" customWidth="1"/>
    <col min="15885" max="16133" width="11.5703125" style="155"/>
    <col min="16134" max="16134" width="45.7109375" style="155" customWidth="1"/>
    <col min="16135" max="16139" width="11.5703125" style="155"/>
    <col min="16140" max="16140" width="14.7109375" style="155" customWidth="1"/>
    <col min="16141" max="16384" width="11.5703125" style="155"/>
  </cols>
  <sheetData>
    <row r="1" spans="1:260" ht="15" customHeight="1" thickBot="1"/>
    <row r="2" spans="1:260" ht="47.25" customHeight="1" thickBot="1">
      <c r="B2" s="486" t="s">
        <v>112</v>
      </c>
      <c r="C2" s="487"/>
      <c r="D2" s="487"/>
      <c r="E2" s="487"/>
      <c r="F2" s="487"/>
      <c r="G2" s="487"/>
      <c r="H2" s="487"/>
      <c r="I2" s="488"/>
      <c r="J2" s="489"/>
      <c r="K2" s="490"/>
      <c r="L2" s="491"/>
    </row>
    <row r="3" spans="1:260" s="163" customFormat="1" ht="24" customHeight="1" thickBot="1">
      <c r="B3" s="498" t="s">
        <v>113</v>
      </c>
      <c r="C3" s="499"/>
      <c r="D3" s="499"/>
      <c r="E3" s="499"/>
      <c r="F3" s="499"/>
      <c r="G3" s="499"/>
      <c r="H3" s="499"/>
      <c r="I3" s="500"/>
      <c r="J3" s="492"/>
      <c r="K3" s="493"/>
      <c r="L3" s="494"/>
    </row>
    <row r="4" spans="1:260" s="163" customFormat="1" ht="15.75" thickBot="1">
      <c r="A4" s="164"/>
      <c r="B4" s="498" t="s">
        <v>75</v>
      </c>
      <c r="C4" s="499"/>
      <c r="D4" s="499"/>
      <c r="E4" s="499"/>
      <c r="F4" s="499"/>
      <c r="G4" s="499"/>
      <c r="H4" s="499"/>
      <c r="I4" s="500"/>
      <c r="J4" s="495"/>
      <c r="K4" s="496"/>
      <c r="L4" s="497"/>
    </row>
    <row r="5" spans="1:260" ht="15" customHeight="1">
      <c r="B5" s="501"/>
      <c r="C5" s="502"/>
      <c r="D5" s="502"/>
      <c r="E5" s="502"/>
      <c r="F5" s="502"/>
      <c r="G5" s="502"/>
      <c r="H5" s="503"/>
      <c r="I5" s="510" t="s">
        <v>114</v>
      </c>
      <c r="J5" s="510"/>
      <c r="K5" s="510"/>
      <c r="L5" s="165"/>
      <c r="M5" s="166"/>
      <c r="N5" s="167"/>
    </row>
    <row r="6" spans="1:260" ht="15" customHeight="1">
      <c r="B6" s="504"/>
      <c r="C6" s="505"/>
      <c r="D6" s="505"/>
      <c r="E6" s="505"/>
      <c r="F6" s="505"/>
      <c r="G6" s="505"/>
      <c r="H6" s="506"/>
      <c r="I6" s="511" t="s">
        <v>115</v>
      </c>
      <c r="J6" s="511"/>
      <c r="K6" s="511"/>
      <c r="L6" s="168"/>
      <c r="M6" s="166"/>
      <c r="N6" s="167"/>
    </row>
    <row r="7" spans="1:260" ht="15" customHeight="1">
      <c r="B7" s="504"/>
      <c r="C7" s="505"/>
      <c r="D7" s="505"/>
      <c r="E7" s="505"/>
      <c r="F7" s="505"/>
      <c r="G7" s="505"/>
      <c r="H7" s="506"/>
      <c r="I7" s="511" t="s">
        <v>116</v>
      </c>
      <c r="J7" s="511"/>
      <c r="K7" s="511"/>
      <c r="L7" s="169">
        <f>+L5*(1+L6)</f>
        <v>0</v>
      </c>
      <c r="M7" s="166"/>
      <c r="N7" s="167"/>
    </row>
    <row r="8" spans="1:260" ht="15" customHeight="1" thickBot="1">
      <c r="B8" s="507"/>
      <c r="C8" s="508"/>
      <c r="D8" s="508"/>
      <c r="E8" s="508"/>
      <c r="F8" s="508"/>
      <c r="G8" s="508"/>
      <c r="H8" s="509"/>
      <c r="I8" s="512" t="s">
        <v>117</v>
      </c>
      <c r="J8" s="512"/>
      <c r="K8" s="512"/>
      <c r="L8" s="170">
        <v>6</v>
      </c>
    </row>
    <row r="9" spans="1:260" ht="36.75" customHeight="1" thickBot="1">
      <c r="B9" s="171" t="s">
        <v>118</v>
      </c>
      <c r="C9" s="513" t="s">
        <v>119</v>
      </c>
      <c r="D9" s="513"/>
      <c r="E9" s="172" t="s">
        <v>120</v>
      </c>
      <c r="F9" s="173" t="s">
        <v>121</v>
      </c>
      <c r="G9" s="173" t="s">
        <v>122</v>
      </c>
      <c r="H9" s="174" t="s">
        <v>123</v>
      </c>
      <c r="I9" s="175" t="s">
        <v>124</v>
      </c>
      <c r="J9" s="175" t="s">
        <v>125</v>
      </c>
      <c r="K9" s="176" t="s">
        <v>126</v>
      </c>
      <c r="L9" s="177" t="s">
        <v>127</v>
      </c>
      <c r="M9" s="178"/>
      <c r="N9" s="179"/>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c r="CR9" s="178"/>
      <c r="CS9" s="178"/>
      <c r="CT9" s="178"/>
      <c r="CU9" s="178"/>
      <c r="CV9" s="178"/>
      <c r="CW9" s="178"/>
      <c r="CX9" s="178"/>
      <c r="CY9" s="178"/>
      <c r="CZ9" s="178"/>
      <c r="DA9" s="178"/>
      <c r="DB9" s="178"/>
      <c r="DC9" s="178"/>
      <c r="DD9" s="178"/>
      <c r="DE9" s="178"/>
      <c r="DF9" s="178"/>
      <c r="DG9" s="178"/>
      <c r="DH9" s="178"/>
      <c r="DI9" s="178"/>
      <c r="DJ9" s="178"/>
      <c r="DK9" s="178"/>
      <c r="DL9" s="178"/>
      <c r="DM9" s="178"/>
      <c r="DN9" s="178"/>
      <c r="DO9" s="178"/>
      <c r="DP9" s="178"/>
      <c r="DQ9" s="178"/>
      <c r="DR9" s="178"/>
      <c r="DS9" s="178"/>
      <c r="DT9" s="178"/>
      <c r="DU9" s="178"/>
      <c r="DV9" s="178"/>
      <c r="DW9" s="178"/>
      <c r="DX9" s="178"/>
      <c r="DY9" s="178"/>
      <c r="DZ9" s="178"/>
      <c r="EA9" s="178"/>
      <c r="EB9" s="178"/>
      <c r="EC9" s="178"/>
      <c r="ED9" s="178"/>
      <c r="EE9" s="178"/>
      <c r="EF9" s="178"/>
      <c r="EG9" s="178"/>
      <c r="EH9" s="178"/>
      <c r="EI9" s="178"/>
      <c r="EJ9" s="178"/>
      <c r="EK9" s="178"/>
      <c r="EL9" s="178"/>
      <c r="EM9" s="178"/>
      <c r="EN9" s="178"/>
      <c r="EO9" s="178"/>
      <c r="EP9" s="178"/>
      <c r="EQ9" s="178"/>
      <c r="ER9" s="178"/>
      <c r="ES9" s="178"/>
      <c r="ET9" s="178"/>
      <c r="EU9" s="178"/>
      <c r="EV9" s="178"/>
      <c r="EW9" s="178"/>
      <c r="EX9" s="178"/>
      <c r="EY9" s="178"/>
      <c r="EZ9" s="178"/>
      <c r="FA9" s="178"/>
      <c r="FB9" s="178"/>
      <c r="FC9" s="178"/>
      <c r="FD9" s="178"/>
      <c r="FE9" s="178"/>
      <c r="FF9" s="178"/>
      <c r="FG9" s="178"/>
      <c r="FH9" s="178"/>
      <c r="FI9" s="178"/>
      <c r="FJ9" s="178"/>
      <c r="FK9" s="178"/>
      <c r="FL9" s="178"/>
      <c r="FM9" s="178"/>
      <c r="FN9" s="178"/>
      <c r="FO9" s="178"/>
      <c r="FP9" s="178"/>
      <c r="FQ9" s="178"/>
      <c r="FR9" s="178"/>
      <c r="FS9" s="178"/>
      <c r="FT9" s="178"/>
      <c r="FU9" s="178"/>
      <c r="FV9" s="178"/>
      <c r="FW9" s="178"/>
      <c r="FX9" s="178"/>
      <c r="FY9" s="178"/>
      <c r="FZ9" s="178"/>
      <c r="GA9" s="178"/>
      <c r="GB9" s="178"/>
      <c r="GC9" s="178"/>
      <c r="GD9" s="178"/>
      <c r="GE9" s="178"/>
      <c r="GF9" s="178"/>
      <c r="GG9" s="178"/>
      <c r="GH9" s="178"/>
      <c r="GI9" s="178"/>
      <c r="GJ9" s="178"/>
      <c r="GK9" s="178"/>
      <c r="GL9" s="178"/>
      <c r="GM9" s="178"/>
      <c r="GN9" s="178"/>
      <c r="GO9" s="178"/>
      <c r="GP9" s="178"/>
      <c r="GQ9" s="178"/>
      <c r="GR9" s="178"/>
      <c r="GS9" s="178"/>
      <c r="GT9" s="178"/>
      <c r="GU9" s="178"/>
      <c r="GV9" s="178"/>
      <c r="GW9" s="178"/>
      <c r="GX9" s="178"/>
      <c r="GY9" s="178"/>
      <c r="GZ9" s="178"/>
      <c r="HA9" s="178"/>
      <c r="HB9" s="178"/>
      <c r="HC9" s="178"/>
      <c r="HD9" s="178"/>
      <c r="HE9" s="178"/>
      <c r="HF9" s="178"/>
      <c r="HG9" s="178"/>
      <c r="HH9" s="178"/>
      <c r="HI9" s="178"/>
      <c r="HJ9" s="178"/>
      <c r="HK9" s="178"/>
      <c r="HL9" s="178"/>
      <c r="HM9" s="178"/>
      <c r="HN9" s="178"/>
      <c r="HO9" s="178"/>
      <c r="HP9" s="178"/>
      <c r="HQ9" s="178"/>
      <c r="HR9" s="178"/>
      <c r="HS9" s="178"/>
      <c r="HT9" s="178"/>
      <c r="HU9" s="178"/>
      <c r="HV9" s="178"/>
      <c r="HW9" s="178"/>
      <c r="HX9" s="178"/>
      <c r="HY9" s="178"/>
      <c r="HZ9" s="178"/>
      <c r="IA9" s="178"/>
      <c r="IB9" s="178"/>
      <c r="IC9" s="178"/>
      <c r="ID9" s="178"/>
      <c r="IE9" s="178"/>
      <c r="IF9" s="178"/>
      <c r="IG9" s="178"/>
      <c r="IH9" s="178"/>
      <c r="II9" s="178"/>
      <c r="IJ9" s="178"/>
      <c r="IK9" s="178"/>
      <c r="IL9" s="178"/>
      <c r="IM9" s="178"/>
      <c r="IN9" s="178"/>
      <c r="IO9" s="178"/>
      <c r="IP9" s="178"/>
      <c r="IQ9" s="178"/>
      <c r="IR9" s="178"/>
      <c r="IS9" s="178"/>
      <c r="IT9" s="178"/>
      <c r="IU9" s="178"/>
      <c r="IV9" s="178"/>
      <c r="IW9" s="178"/>
      <c r="IX9" s="178"/>
      <c r="IY9" s="178"/>
      <c r="IZ9" s="178"/>
    </row>
    <row r="10" spans="1:260" ht="15" customHeight="1">
      <c r="B10" s="180">
        <v>1</v>
      </c>
      <c r="C10" s="514" t="s">
        <v>128</v>
      </c>
      <c r="D10" s="514"/>
      <c r="E10" s="181"/>
      <c r="F10" s="182"/>
      <c r="G10" s="182"/>
      <c r="H10" s="183"/>
      <c r="I10" s="184"/>
      <c r="J10" s="185"/>
      <c r="K10" s="186"/>
      <c r="L10" s="187"/>
      <c r="M10" s="188" t="e">
        <f t="shared" ref="M10:M48" si="0">+L10/$L$5</f>
        <v>#DIV/0!</v>
      </c>
    </row>
    <row r="11" spans="1:260" ht="15" customHeight="1">
      <c r="B11" s="189">
        <v>1.1000000000000001</v>
      </c>
      <c r="C11" s="485" t="s">
        <v>129</v>
      </c>
      <c r="D11" s="485"/>
      <c r="E11" s="190" t="s">
        <v>130</v>
      </c>
      <c r="F11" s="191"/>
      <c r="G11" s="191"/>
      <c r="H11" s="192"/>
      <c r="I11" s="193"/>
      <c r="J11" s="194">
        <f>+F.P!$D$28</f>
        <v>0</v>
      </c>
      <c r="K11" s="195" t="e">
        <f>+L11/$L$5</f>
        <v>#DIV/0!</v>
      </c>
      <c r="L11" s="196">
        <f>ROUNDUP((F11*H11*I11*G11*(1+J11)),0)</f>
        <v>0</v>
      </c>
      <c r="M11" s="188" t="e">
        <f>+L11/$L$5</f>
        <v>#DIV/0!</v>
      </c>
    </row>
    <row r="12" spans="1:260" ht="15" customHeight="1">
      <c r="B12" s="189">
        <v>1.2</v>
      </c>
      <c r="C12" s="515" t="s">
        <v>131</v>
      </c>
      <c r="D12" s="516"/>
      <c r="E12" s="190" t="s">
        <v>130</v>
      </c>
      <c r="F12" s="191"/>
      <c r="G12" s="191"/>
      <c r="H12" s="192"/>
      <c r="I12" s="193"/>
      <c r="J12" s="194">
        <f>+F.P!$D$28</f>
        <v>0</v>
      </c>
      <c r="K12" s="195" t="e">
        <f t="shared" ref="K12:K29" si="1">+L12/$L$5</f>
        <v>#DIV/0!</v>
      </c>
      <c r="L12" s="196">
        <f t="shared" ref="L12:L29" si="2">ROUNDUP((F12*H12*I12*G12*(1+J12)),0)</f>
        <v>0</v>
      </c>
      <c r="M12" s="188"/>
    </row>
    <row r="13" spans="1:260" ht="15" customHeight="1">
      <c r="B13" s="189">
        <v>1.3</v>
      </c>
      <c r="C13" s="485" t="s">
        <v>132</v>
      </c>
      <c r="D13" s="485"/>
      <c r="E13" s="190" t="s">
        <v>130</v>
      </c>
      <c r="F13" s="191"/>
      <c r="G13" s="191"/>
      <c r="H13" s="192"/>
      <c r="I13" s="193"/>
      <c r="J13" s="194">
        <f>+F.P!$D$28</f>
        <v>0</v>
      </c>
      <c r="K13" s="195" t="e">
        <f t="shared" si="1"/>
        <v>#DIV/0!</v>
      </c>
      <c r="L13" s="196">
        <f t="shared" si="2"/>
        <v>0</v>
      </c>
      <c r="M13" s="188" t="e">
        <f>+L13/$L$5</f>
        <v>#DIV/0!</v>
      </c>
    </row>
    <row r="14" spans="1:260" ht="15" customHeight="1">
      <c r="B14" s="189">
        <v>1.4</v>
      </c>
      <c r="C14" s="485" t="s">
        <v>133</v>
      </c>
      <c r="D14" s="485"/>
      <c r="E14" s="190" t="s">
        <v>130</v>
      </c>
      <c r="F14" s="191"/>
      <c r="G14" s="191"/>
      <c r="H14" s="192"/>
      <c r="I14" s="193"/>
      <c r="J14" s="194">
        <f>+F.P!$D$28</f>
        <v>0</v>
      </c>
      <c r="K14" s="195" t="e">
        <f t="shared" si="1"/>
        <v>#DIV/0!</v>
      </c>
      <c r="L14" s="196">
        <f t="shared" si="2"/>
        <v>0</v>
      </c>
      <c r="M14" s="188"/>
    </row>
    <row r="15" spans="1:260" ht="15" customHeight="1">
      <c r="B15" s="189">
        <v>1.5</v>
      </c>
      <c r="C15" s="515" t="s">
        <v>134</v>
      </c>
      <c r="D15" s="516"/>
      <c r="E15" s="190" t="s">
        <v>130</v>
      </c>
      <c r="F15" s="191"/>
      <c r="G15" s="191"/>
      <c r="H15" s="192"/>
      <c r="I15" s="193"/>
      <c r="J15" s="194">
        <f>+F.P!$D$28</f>
        <v>0</v>
      </c>
      <c r="K15" s="195" t="e">
        <f t="shared" si="1"/>
        <v>#DIV/0!</v>
      </c>
      <c r="L15" s="196">
        <f t="shared" si="2"/>
        <v>0</v>
      </c>
      <c r="M15" s="188"/>
    </row>
    <row r="16" spans="1:260" ht="15" customHeight="1">
      <c r="B16" s="189">
        <v>1.6</v>
      </c>
      <c r="C16" s="485" t="s">
        <v>135</v>
      </c>
      <c r="D16" s="485"/>
      <c r="E16" s="190" t="s">
        <v>130</v>
      </c>
      <c r="F16" s="191"/>
      <c r="G16" s="191"/>
      <c r="H16" s="192"/>
      <c r="I16" s="193"/>
      <c r="J16" s="194">
        <f>+F.P!$D$28</f>
        <v>0</v>
      </c>
      <c r="K16" s="195" t="e">
        <f t="shared" si="1"/>
        <v>#DIV/0!</v>
      </c>
      <c r="L16" s="196">
        <f t="shared" si="2"/>
        <v>0</v>
      </c>
      <c r="M16" s="188"/>
    </row>
    <row r="17" spans="2:13" ht="15" customHeight="1">
      <c r="B17" s="189">
        <v>1.7</v>
      </c>
      <c r="C17" s="515" t="s">
        <v>136</v>
      </c>
      <c r="D17" s="516"/>
      <c r="E17" s="190" t="s">
        <v>130</v>
      </c>
      <c r="F17" s="191"/>
      <c r="G17" s="191"/>
      <c r="H17" s="192"/>
      <c r="I17" s="193"/>
      <c r="J17" s="194">
        <f>+F.P!$D$28</f>
        <v>0</v>
      </c>
      <c r="K17" s="195" t="e">
        <f t="shared" si="1"/>
        <v>#DIV/0!</v>
      </c>
      <c r="L17" s="196">
        <f t="shared" si="2"/>
        <v>0</v>
      </c>
      <c r="M17" s="188" t="e">
        <f t="shared" si="0"/>
        <v>#DIV/0!</v>
      </c>
    </row>
    <row r="18" spans="2:13" ht="15" customHeight="1">
      <c r="B18" s="189">
        <v>1.8</v>
      </c>
      <c r="C18" s="515" t="s">
        <v>137</v>
      </c>
      <c r="D18" s="516"/>
      <c r="E18" s="190" t="s">
        <v>130</v>
      </c>
      <c r="F18" s="191"/>
      <c r="G18" s="191"/>
      <c r="H18" s="192"/>
      <c r="I18" s="193"/>
      <c r="J18" s="194">
        <f>+F.P!$D$28</f>
        <v>0</v>
      </c>
      <c r="K18" s="195" t="e">
        <f t="shared" si="1"/>
        <v>#DIV/0!</v>
      </c>
      <c r="L18" s="196">
        <f t="shared" si="2"/>
        <v>0</v>
      </c>
      <c r="M18" s="188"/>
    </row>
    <row r="19" spans="2:13" ht="15" customHeight="1">
      <c r="B19" s="189">
        <v>1.9</v>
      </c>
      <c r="C19" s="515" t="s">
        <v>138</v>
      </c>
      <c r="D19" s="516"/>
      <c r="E19" s="190" t="s">
        <v>130</v>
      </c>
      <c r="F19" s="191"/>
      <c r="G19" s="191"/>
      <c r="H19" s="192"/>
      <c r="I19" s="193"/>
      <c r="J19" s="194">
        <f>+F.P!$D$28</f>
        <v>0</v>
      </c>
      <c r="K19" s="195" t="e">
        <f t="shared" si="1"/>
        <v>#DIV/0!</v>
      </c>
      <c r="L19" s="196">
        <f t="shared" si="2"/>
        <v>0</v>
      </c>
      <c r="M19" s="188"/>
    </row>
    <row r="20" spans="2:13" ht="15" customHeight="1">
      <c r="B20" s="197">
        <v>1.1000000000000001</v>
      </c>
      <c r="C20" s="485" t="s">
        <v>139</v>
      </c>
      <c r="D20" s="485"/>
      <c r="E20" s="190" t="s">
        <v>130</v>
      </c>
      <c r="F20" s="191"/>
      <c r="G20" s="191"/>
      <c r="H20" s="192"/>
      <c r="I20" s="193"/>
      <c r="J20" s="194">
        <f>+F.P!$D$28</f>
        <v>0</v>
      </c>
      <c r="K20" s="195" t="e">
        <f t="shared" si="1"/>
        <v>#DIV/0!</v>
      </c>
      <c r="L20" s="196">
        <f t="shared" si="2"/>
        <v>0</v>
      </c>
      <c r="M20" s="188"/>
    </row>
    <row r="21" spans="2:13" ht="15" customHeight="1">
      <c r="B21" s="189">
        <v>1.1100000000000001</v>
      </c>
      <c r="C21" s="485" t="s">
        <v>140</v>
      </c>
      <c r="D21" s="485"/>
      <c r="E21" s="190" t="s">
        <v>130</v>
      </c>
      <c r="F21" s="191"/>
      <c r="G21" s="191"/>
      <c r="H21" s="192"/>
      <c r="I21" s="193"/>
      <c r="J21" s="194">
        <f>+F.P!$D$28</f>
        <v>0</v>
      </c>
      <c r="K21" s="195" t="e">
        <f t="shared" si="1"/>
        <v>#DIV/0!</v>
      </c>
      <c r="L21" s="196">
        <f t="shared" si="2"/>
        <v>0</v>
      </c>
      <c r="M21" s="188"/>
    </row>
    <row r="22" spans="2:13" ht="15" customHeight="1">
      <c r="B22" s="189">
        <v>1.1200000000000001</v>
      </c>
      <c r="C22" s="515" t="s">
        <v>141</v>
      </c>
      <c r="D22" s="516"/>
      <c r="E22" s="190" t="s">
        <v>130</v>
      </c>
      <c r="F22" s="191"/>
      <c r="G22" s="191"/>
      <c r="H22" s="192"/>
      <c r="I22" s="193"/>
      <c r="J22" s="194">
        <f>+F.P!$D$28</f>
        <v>0</v>
      </c>
      <c r="K22" s="195" t="e">
        <f t="shared" si="1"/>
        <v>#DIV/0!</v>
      </c>
      <c r="L22" s="196">
        <f t="shared" si="2"/>
        <v>0</v>
      </c>
      <c r="M22" s="188"/>
    </row>
    <row r="23" spans="2:13" ht="15" customHeight="1">
      <c r="B23" s="189">
        <v>1.1299999999999999</v>
      </c>
      <c r="C23" s="515" t="s">
        <v>142</v>
      </c>
      <c r="D23" s="516"/>
      <c r="E23" s="190" t="s">
        <v>130</v>
      </c>
      <c r="F23" s="191"/>
      <c r="G23" s="191"/>
      <c r="H23" s="192"/>
      <c r="I23" s="193"/>
      <c r="J23" s="194">
        <f>+F.P!$D$28</f>
        <v>0</v>
      </c>
      <c r="K23" s="195" t="e">
        <f t="shared" si="1"/>
        <v>#DIV/0!</v>
      </c>
      <c r="L23" s="196">
        <f t="shared" si="2"/>
        <v>0</v>
      </c>
      <c r="M23" s="188" t="e">
        <f t="shared" si="0"/>
        <v>#DIV/0!</v>
      </c>
    </row>
    <row r="24" spans="2:13" ht="15" customHeight="1">
      <c r="B24" s="189">
        <v>1.1399999999999999</v>
      </c>
      <c r="C24" s="515" t="s">
        <v>143</v>
      </c>
      <c r="D24" s="516"/>
      <c r="E24" s="190" t="s">
        <v>130</v>
      </c>
      <c r="F24" s="191"/>
      <c r="G24" s="191"/>
      <c r="H24" s="192"/>
      <c r="I24" s="193"/>
      <c r="J24" s="194">
        <f>+F.P!$D$28</f>
        <v>0</v>
      </c>
      <c r="K24" s="195" t="e">
        <f t="shared" si="1"/>
        <v>#DIV/0!</v>
      </c>
      <c r="L24" s="196">
        <f t="shared" si="2"/>
        <v>0</v>
      </c>
      <c r="M24" s="188"/>
    </row>
    <row r="25" spans="2:13" ht="15" customHeight="1">
      <c r="B25" s="189">
        <v>1.1499999999999999</v>
      </c>
      <c r="C25" s="485" t="s">
        <v>144</v>
      </c>
      <c r="D25" s="485"/>
      <c r="E25" s="190" t="s">
        <v>130</v>
      </c>
      <c r="F25" s="191"/>
      <c r="G25" s="191"/>
      <c r="H25" s="192"/>
      <c r="I25" s="193"/>
      <c r="J25" s="194">
        <f>+F.P!$D$28</f>
        <v>0</v>
      </c>
      <c r="K25" s="195" t="e">
        <f t="shared" si="1"/>
        <v>#DIV/0!</v>
      </c>
      <c r="L25" s="196">
        <f t="shared" si="2"/>
        <v>0</v>
      </c>
      <c r="M25" s="188" t="e">
        <f t="shared" si="0"/>
        <v>#DIV/0!</v>
      </c>
    </row>
    <row r="26" spans="2:13" ht="15" customHeight="1">
      <c r="B26" s="189">
        <v>1.1599999999999999</v>
      </c>
      <c r="C26" s="515" t="s">
        <v>145</v>
      </c>
      <c r="D26" s="516"/>
      <c r="E26" s="190" t="s">
        <v>130</v>
      </c>
      <c r="F26" s="191"/>
      <c r="G26" s="191"/>
      <c r="H26" s="192"/>
      <c r="I26" s="193"/>
      <c r="J26" s="194">
        <f>+F.P!$D$28</f>
        <v>0</v>
      </c>
      <c r="K26" s="195" t="e">
        <f t="shared" si="1"/>
        <v>#DIV/0!</v>
      </c>
      <c r="L26" s="196">
        <f t="shared" si="2"/>
        <v>0</v>
      </c>
      <c r="M26" s="188"/>
    </row>
    <row r="27" spans="2:13" s="199" customFormat="1" ht="15" customHeight="1">
      <c r="B27" s="189">
        <v>1.17</v>
      </c>
      <c r="C27" s="485" t="s">
        <v>146</v>
      </c>
      <c r="D27" s="485"/>
      <c r="E27" s="190" t="s">
        <v>130</v>
      </c>
      <c r="F27" s="191"/>
      <c r="G27" s="191"/>
      <c r="H27" s="192"/>
      <c r="I27" s="193"/>
      <c r="J27" s="194">
        <f>+F.P!$D$28</f>
        <v>0</v>
      </c>
      <c r="K27" s="195" t="e">
        <f t="shared" si="1"/>
        <v>#DIV/0!</v>
      </c>
      <c r="L27" s="196">
        <f t="shared" si="2"/>
        <v>0</v>
      </c>
      <c r="M27" s="198" t="e">
        <f t="shared" si="0"/>
        <v>#DIV/0!</v>
      </c>
    </row>
    <row r="28" spans="2:13" ht="15" customHeight="1">
      <c r="B28" s="189">
        <v>1.18</v>
      </c>
      <c r="C28" s="485" t="s">
        <v>147</v>
      </c>
      <c r="D28" s="485"/>
      <c r="E28" s="190" t="s">
        <v>130</v>
      </c>
      <c r="F28" s="191"/>
      <c r="G28" s="191"/>
      <c r="H28" s="192"/>
      <c r="I28" s="193"/>
      <c r="J28" s="194">
        <f>+F.P!$D$28</f>
        <v>0</v>
      </c>
      <c r="K28" s="195" t="e">
        <f t="shared" si="1"/>
        <v>#DIV/0!</v>
      </c>
      <c r="L28" s="196">
        <f t="shared" si="2"/>
        <v>0</v>
      </c>
      <c r="M28" s="188" t="e">
        <f t="shared" si="0"/>
        <v>#DIV/0!</v>
      </c>
    </row>
    <row r="29" spans="2:13" ht="15" customHeight="1">
      <c r="B29" s="189">
        <v>1.19</v>
      </c>
      <c r="C29" s="485" t="s">
        <v>148</v>
      </c>
      <c r="D29" s="485"/>
      <c r="E29" s="190" t="s">
        <v>130</v>
      </c>
      <c r="F29" s="191"/>
      <c r="G29" s="191"/>
      <c r="H29" s="192"/>
      <c r="I29" s="193"/>
      <c r="J29" s="194">
        <f>+F.P!$D$28</f>
        <v>0</v>
      </c>
      <c r="K29" s="195" t="e">
        <f t="shared" si="1"/>
        <v>#DIV/0!</v>
      </c>
      <c r="L29" s="196">
        <f t="shared" si="2"/>
        <v>0</v>
      </c>
      <c r="M29" s="188" t="e">
        <f t="shared" si="0"/>
        <v>#DIV/0!</v>
      </c>
    </row>
    <row r="30" spans="2:13" ht="15" customHeight="1">
      <c r="B30" s="200">
        <v>2</v>
      </c>
      <c r="C30" s="517" t="s">
        <v>149</v>
      </c>
      <c r="D30" s="517"/>
      <c r="E30" s="201"/>
      <c r="F30" s="202"/>
      <c r="G30" s="202"/>
      <c r="H30" s="203"/>
      <c r="I30" s="204"/>
      <c r="J30" s="205"/>
      <c r="K30" s="195"/>
      <c r="L30" s="196"/>
      <c r="M30" s="188" t="e">
        <f t="shared" si="0"/>
        <v>#DIV/0!</v>
      </c>
    </row>
    <row r="31" spans="2:13" ht="15" customHeight="1">
      <c r="B31" s="189">
        <v>2.1</v>
      </c>
      <c r="C31" s="485" t="s">
        <v>150</v>
      </c>
      <c r="D31" s="485"/>
      <c r="E31" s="192" t="s">
        <v>16</v>
      </c>
      <c r="F31" s="191"/>
      <c r="G31" s="191"/>
      <c r="H31" s="192"/>
      <c r="I31" s="206"/>
      <c r="J31" s="207"/>
      <c r="K31" s="195" t="e">
        <f>+L31/$L$5</f>
        <v>#DIV/0!</v>
      </c>
      <c r="L31" s="196">
        <f>ROUNDUP((F31*I31*G31*(1+J31)),0)</f>
        <v>0</v>
      </c>
      <c r="M31" s="188" t="e">
        <f>+L31/$L$5</f>
        <v>#DIV/0!</v>
      </c>
    </row>
    <row r="32" spans="2:13" ht="15" customHeight="1">
      <c r="B32" s="189" t="s">
        <v>151</v>
      </c>
      <c r="C32" s="485" t="s">
        <v>152</v>
      </c>
      <c r="D32" s="485"/>
      <c r="E32" s="192" t="s">
        <v>16</v>
      </c>
      <c r="F32" s="191"/>
      <c r="G32" s="191"/>
      <c r="H32" s="192"/>
      <c r="I32" s="206"/>
      <c r="J32" s="207"/>
      <c r="K32" s="195" t="e">
        <f t="shared" ref="K32:K36" si="3">+L32/$L$5</f>
        <v>#DIV/0!</v>
      </c>
      <c r="L32" s="196">
        <f t="shared" ref="L32:L44" si="4">ROUNDUP((F32*I32*G32*(1+J32)),0)</f>
        <v>0</v>
      </c>
      <c r="M32" s="188"/>
    </row>
    <row r="33" spans="2:17" ht="15" customHeight="1">
      <c r="B33" s="189">
        <v>3.1</v>
      </c>
      <c r="C33" s="485" t="s">
        <v>153</v>
      </c>
      <c r="D33" s="485"/>
      <c r="E33" s="192" t="s">
        <v>16</v>
      </c>
      <c r="F33" s="191"/>
      <c r="G33" s="191"/>
      <c r="H33" s="192"/>
      <c r="I33" s="206"/>
      <c r="J33" s="207"/>
      <c r="K33" s="195" t="e">
        <f t="shared" si="3"/>
        <v>#DIV/0!</v>
      </c>
      <c r="L33" s="196">
        <f t="shared" si="4"/>
        <v>0</v>
      </c>
      <c r="M33" s="188" t="e">
        <f>+L33/$L$5</f>
        <v>#DIV/0!</v>
      </c>
    </row>
    <row r="34" spans="2:17" ht="15" customHeight="1">
      <c r="B34" s="189" t="s">
        <v>154</v>
      </c>
      <c r="C34" s="485" t="s">
        <v>155</v>
      </c>
      <c r="D34" s="485"/>
      <c r="E34" s="192" t="s">
        <v>130</v>
      </c>
      <c r="F34" s="191"/>
      <c r="G34" s="191"/>
      <c r="H34" s="192"/>
      <c r="I34" s="206"/>
      <c r="J34" s="207"/>
      <c r="K34" s="195" t="e">
        <f t="shared" si="3"/>
        <v>#DIV/0!</v>
      </c>
      <c r="L34" s="196">
        <f t="shared" si="4"/>
        <v>0</v>
      </c>
      <c r="M34" s="188"/>
    </row>
    <row r="35" spans="2:17" ht="15" customHeight="1">
      <c r="B35" s="189">
        <v>4.0999999999999996</v>
      </c>
      <c r="C35" s="485" t="s">
        <v>156</v>
      </c>
      <c r="D35" s="485"/>
      <c r="E35" s="192" t="s">
        <v>130</v>
      </c>
      <c r="F35" s="191"/>
      <c r="G35" s="191"/>
      <c r="H35" s="192"/>
      <c r="I35" s="206"/>
      <c r="J35" s="207"/>
      <c r="K35" s="195" t="e">
        <f t="shared" si="3"/>
        <v>#DIV/0!</v>
      </c>
      <c r="L35" s="196">
        <f t="shared" si="4"/>
        <v>0</v>
      </c>
      <c r="M35" s="188"/>
    </row>
    <row r="36" spans="2:17" ht="15" customHeight="1">
      <c r="B36" s="189" t="s">
        <v>157</v>
      </c>
      <c r="C36" s="485" t="s">
        <v>158</v>
      </c>
      <c r="D36" s="485"/>
      <c r="E36" s="192" t="s">
        <v>130</v>
      </c>
      <c r="F36" s="191"/>
      <c r="G36" s="191"/>
      <c r="H36" s="192"/>
      <c r="I36" s="206"/>
      <c r="J36" s="207"/>
      <c r="K36" s="195" t="e">
        <f t="shared" si="3"/>
        <v>#DIV/0!</v>
      </c>
      <c r="L36" s="196">
        <f t="shared" si="4"/>
        <v>0</v>
      </c>
      <c r="M36" s="188" t="e">
        <f t="shared" ref="M36" si="5">+L36/$L$5</f>
        <v>#DIV/0!</v>
      </c>
    </row>
    <row r="37" spans="2:17" ht="15" customHeight="1">
      <c r="B37" s="208">
        <v>3</v>
      </c>
      <c r="C37" s="517" t="s">
        <v>159</v>
      </c>
      <c r="D37" s="517"/>
      <c r="E37" s="209"/>
      <c r="F37" s="191"/>
      <c r="G37" s="191"/>
      <c r="H37" s="210"/>
      <c r="I37" s="211"/>
      <c r="J37" s="212"/>
      <c r="K37" s="195"/>
      <c r="L37" s="196"/>
      <c r="M37" s="188"/>
    </row>
    <row r="38" spans="2:17" ht="15" customHeight="1">
      <c r="B38" s="189">
        <v>3.1</v>
      </c>
      <c r="C38" s="485" t="s">
        <v>160</v>
      </c>
      <c r="D38" s="485"/>
      <c r="E38" s="190" t="s">
        <v>130</v>
      </c>
      <c r="F38" s="191"/>
      <c r="G38" s="191"/>
      <c r="H38" s="192"/>
      <c r="I38" s="193"/>
      <c r="J38" s="213"/>
      <c r="K38" s="195" t="e">
        <f t="shared" ref="K38" si="6">+L38/$L$5</f>
        <v>#DIV/0!</v>
      </c>
      <c r="L38" s="196">
        <f t="shared" si="4"/>
        <v>0</v>
      </c>
      <c r="M38" s="188" t="e">
        <f t="shared" si="0"/>
        <v>#DIV/0!</v>
      </c>
    </row>
    <row r="39" spans="2:17" ht="15" customHeight="1">
      <c r="B39" s="189">
        <v>3.2</v>
      </c>
      <c r="C39" s="485" t="s">
        <v>161</v>
      </c>
      <c r="D39" s="485"/>
      <c r="E39" s="190" t="s">
        <v>162</v>
      </c>
      <c r="F39" s="191"/>
      <c r="G39" s="191"/>
      <c r="H39" s="192"/>
      <c r="I39" s="193"/>
      <c r="J39" s="213"/>
      <c r="K39" s="195" t="e">
        <f>+L39/$L$5</f>
        <v>#DIV/0!</v>
      </c>
      <c r="L39" s="196">
        <f t="shared" si="4"/>
        <v>0</v>
      </c>
      <c r="M39" s="188" t="e">
        <f t="shared" si="0"/>
        <v>#DIV/0!</v>
      </c>
    </row>
    <row r="40" spans="2:17" ht="15" customHeight="1">
      <c r="B40" s="189">
        <v>3.3</v>
      </c>
      <c r="C40" s="485" t="s">
        <v>163</v>
      </c>
      <c r="D40" s="485"/>
      <c r="E40" s="190" t="s">
        <v>162</v>
      </c>
      <c r="F40" s="191"/>
      <c r="G40" s="191"/>
      <c r="H40" s="192"/>
      <c r="I40" s="193"/>
      <c r="J40" s="213"/>
      <c r="K40" s="195" t="e">
        <f>+L40/$L$5</f>
        <v>#DIV/0!</v>
      </c>
      <c r="L40" s="196">
        <f t="shared" si="4"/>
        <v>0</v>
      </c>
      <c r="M40" s="188" t="e">
        <f t="shared" si="0"/>
        <v>#DIV/0!</v>
      </c>
    </row>
    <row r="41" spans="2:17" ht="15" customHeight="1">
      <c r="B41" s="189">
        <v>3.4</v>
      </c>
      <c r="C41" s="485" t="s">
        <v>164</v>
      </c>
      <c r="D41" s="485"/>
      <c r="E41" s="192" t="s">
        <v>14</v>
      </c>
      <c r="F41" s="191"/>
      <c r="G41" s="191"/>
      <c r="H41" s="192"/>
      <c r="I41" s="206"/>
      <c r="J41" s="207"/>
      <c r="K41" s="195" t="e">
        <f t="shared" ref="K41:K50" si="7">+L41/$L$5</f>
        <v>#DIV/0!</v>
      </c>
      <c r="L41" s="196">
        <f t="shared" si="4"/>
        <v>0</v>
      </c>
      <c r="M41" s="188" t="e">
        <f t="shared" si="0"/>
        <v>#DIV/0!</v>
      </c>
    </row>
    <row r="42" spans="2:17" ht="15" customHeight="1">
      <c r="B42" s="189">
        <v>3.5</v>
      </c>
      <c r="C42" s="485" t="s">
        <v>165</v>
      </c>
      <c r="D42" s="485"/>
      <c r="E42" s="192" t="s">
        <v>130</v>
      </c>
      <c r="F42" s="191"/>
      <c r="G42" s="191"/>
      <c r="H42" s="192"/>
      <c r="I42" s="206"/>
      <c r="J42" s="207"/>
      <c r="K42" s="195" t="e">
        <f t="shared" si="7"/>
        <v>#DIV/0!</v>
      </c>
      <c r="L42" s="196">
        <f t="shared" si="4"/>
        <v>0</v>
      </c>
      <c r="M42" s="188" t="e">
        <f t="shared" si="0"/>
        <v>#DIV/0!</v>
      </c>
    </row>
    <row r="43" spans="2:17" ht="15" customHeight="1">
      <c r="B43" s="189">
        <v>3.6</v>
      </c>
      <c r="C43" s="485" t="s">
        <v>166</v>
      </c>
      <c r="D43" s="485"/>
      <c r="E43" s="192" t="s">
        <v>130</v>
      </c>
      <c r="F43" s="191"/>
      <c r="G43" s="191"/>
      <c r="H43" s="192"/>
      <c r="I43" s="206"/>
      <c r="J43" s="207"/>
      <c r="K43" s="195" t="e">
        <f t="shared" si="7"/>
        <v>#DIV/0!</v>
      </c>
      <c r="L43" s="196">
        <f t="shared" si="4"/>
        <v>0</v>
      </c>
      <c r="M43" s="188" t="e">
        <f t="shared" si="0"/>
        <v>#DIV/0!</v>
      </c>
    </row>
    <row r="44" spans="2:17" ht="15" customHeight="1">
      <c r="B44" s="189">
        <v>3.7</v>
      </c>
      <c r="C44" s="485" t="s">
        <v>167</v>
      </c>
      <c r="D44" s="485"/>
      <c r="E44" s="192" t="s">
        <v>130</v>
      </c>
      <c r="F44" s="191"/>
      <c r="G44" s="191"/>
      <c r="H44" s="192"/>
      <c r="I44" s="206"/>
      <c r="J44" s="214"/>
      <c r="K44" s="195" t="e">
        <f t="shared" si="7"/>
        <v>#DIV/0!</v>
      </c>
      <c r="L44" s="196">
        <f t="shared" si="4"/>
        <v>0</v>
      </c>
      <c r="M44" s="188" t="e">
        <f t="shared" si="0"/>
        <v>#DIV/0!</v>
      </c>
      <c r="N44" s="215"/>
      <c r="O44" s="215" t="s">
        <v>168</v>
      </c>
      <c r="P44" s="215" t="s">
        <v>169</v>
      </c>
      <c r="Q44" s="215" t="s">
        <v>170</v>
      </c>
    </row>
    <row r="45" spans="2:17" ht="12.75">
      <c r="B45" s="189">
        <v>3.8</v>
      </c>
      <c r="C45" s="485" t="s">
        <v>171</v>
      </c>
      <c r="D45" s="485"/>
      <c r="E45" s="192" t="s">
        <v>130</v>
      </c>
      <c r="F45" s="191"/>
      <c r="G45" s="191"/>
      <c r="H45" s="192"/>
      <c r="I45" s="206"/>
      <c r="J45" s="216"/>
      <c r="K45" s="195" t="e">
        <f t="shared" si="7"/>
        <v>#DIV/0!</v>
      </c>
      <c r="L45" s="196">
        <f>ROUNDUP((F45*I45*G45*(1+J45)),0)</f>
        <v>0</v>
      </c>
      <c r="M45" s="188" t="e">
        <f t="shared" si="0"/>
        <v>#DIV/0!</v>
      </c>
      <c r="N45" s="215" t="s">
        <v>172</v>
      </c>
      <c r="O45" s="215">
        <f t="shared" ref="O45:O48" si="8">+Q45+P45</f>
        <v>2</v>
      </c>
      <c r="P45" s="215">
        <v>2</v>
      </c>
      <c r="Q45" s="215">
        <v>0</v>
      </c>
    </row>
    <row r="46" spans="2:17" ht="12.75">
      <c r="B46" s="189">
        <v>3.9</v>
      </c>
      <c r="C46" s="485" t="s">
        <v>173</v>
      </c>
      <c r="D46" s="485"/>
      <c r="E46" s="192" t="s">
        <v>130</v>
      </c>
      <c r="F46" s="191"/>
      <c r="G46" s="191"/>
      <c r="H46" s="192"/>
      <c r="I46" s="206"/>
      <c r="J46" s="216"/>
      <c r="K46" s="195"/>
      <c r="L46" s="196">
        <f t="shared" ref="L46:L48" si="9">ROUNDUP((F46*I46*G46*(1+J46)),0)</f>
        <v>0</v>
      </c>
      <c r="M46" s="188"/>
      <c r="N46" s="215" t="s">
        <v>174</v>
      </c>
      <c r="O46" s="215">
        <f t="shared" si="8"/>
        <v>3</v>
      </c>
      <c r="P46" s="215">
        <v>1</v>
      </c>
      <c r="Q46" s="215">
        <v>2</v>
      </c>
    </row>
    <row r="47" spans="2:17" ht="15" customHeight="1">
      <c r="B47" s="197">
        <v>3.1</v>
      </c>
      <c r="C47" s="485" t="s">
        <v>175</v>
      </c>
      <c r="D47" s="485"/>
      <c r="E47" s="192" t="s">
        <v>16</v>
      </c>
      <c r="F47" s="191"/>
      <c r="G47" s="191"/>
      <c r="H47" s="192"/>
      <c r="I47" s="206"/>
      <c r="J47" s="207"/>
      <c r="K47" s="195" t="e">
        <f t="shared" si="7"/>
        <v>#DIV/0!</v>
      </c>
      <c r="L47" s="196">
        <f t="shared" si="9"/>
        <v>0</v>
      </c>
      <c r="M47" s="188" t="e">
        <f t="shared" si="0"/>
        <v>#DIV/0!</v>
      </c>
      <c r="N47" s="215" t="s">
        <v>176</v>
      </c>
      <c r="O47" s="215">
        <f>+Q47+P47</f>
        <v>9</v>
      </c>
      <c r="P47" s="215">
        <v>6</v>
      </c>
      <c r="Q47" s="215">
        <v>3</v>
      </c>
    </row>
    <row r="48" spans="2:17" ht="15" customHeight="1">
      <c r="B48" s="189">
        <v>3.11</v>
      </c>
      <c r="C48" s="485" t="s">
        <v>177</v>
      </c>
      <c r="D48" s="485"/>
      <c r="E48" s="192" t="s">
        <v>16</v>
      </c>
      <c r="F48" s="191"/>
      <c r="G48" s="191"/>
      <c r="H48" s="192"/>
      <c r="I48" s="206"/>
      <c r="J48" s="207"/>
      <c r="K48" s="195" t="e">
        <f t="shared" si="7"/>
        <v>#DIV/0!</v>
      </c>
      <c r="L48" s="196">
        <f t="shared" si="9"/>
        <v>0</v>
      </c>
      <c r="M48" s="188" t="e">
        <f t="shared" si="0"/>
        <v>#DIV/0!</v>
      </c>
      <c r="N48" s="215" t="s">
        <v>178</v>
      </c>
      <c r="O48" s="215">
        <f t="shared" si="8"/>
        <v>3</v>
      </c>
      <c r="P48" s="215"/>
      <c r="Q48" s="215">
        <v>3</v>
      </c>
    </row>
    <row r="49" spans="2:260" ht="15" customHeight="1">
      <c r="B49" s="200">
        <v>4</v>
      </c>
      <c r="C49" s="518" t="s">
        <v>179</v>
      </c>
      <c r="D49" s="519"/>
      <c r="E49" s="201"/>
      <c r="F49" s="202"/>
      <c r="G49" s="202"/>
      <c r="H49" s="203"/>
      <c r="I49" s="206"/>
      <c r="J49" s="205"/>
      <c r="K49" s="195"/>
      <c r="L49" s="196"/>
      <c r="M49" s="188"/>
      <c r="N49" s="215" t="s">
        <v>180</v>
      </c>
      <c r="O49" s="215">
        <f>+Q49+P49</f>
        <v>3</v>
      </c>
      <c r="P49" s="215"/>
      <c r="Q49" s="215">
        <v>3</v>
      </c>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7"/>
      <c r="BV49" s="217"/>
      <c r="BW49" s="217"/>
      <c r="BX49" s="217"/>
      <c r="BY49" s="217"/>
      <c r="BZ49" s="217"/>
      <c r="CA49" s="217"/>
      <c r="CB49" s="217"/>
      <c r="CC49" s="217"/>
      <c r="CD49" s="217"/>
      <c r="CE49" s="217"/>
      <c r="CF49" s="217"/>
      <c r="CG49" s="217"/>
      <c r="CH49" s="217"/>
      <c r="CI49" s="217"/>
      <c r="CJ49" s="217"/>
      <c r="CK49" s="217"/>
      <c r="CL49" s="217"/>
      <c r="CM49" s="217"/>
      <c r="CN49" s="217"/>
      <c r="CO49" s="217"/>
      <c r="CP49" s="217"/>
      <c r="CQ49" s="217"/>
      <c r="CR49" s="217"/>
      <c r="CS49" s="217"/>
      <c r="CT49" s="217"/>
      <c r="CU49" s="217"/>
      <c r="CV49" s="217"/>
      <c r="CW49" s="217"/>
      <c r="CX49" s="217"/>
      <c r="CY49" s="217"/>
      <c r="CZ49" s="217"/>
      <c r="DA49" s="217"/>
      <c r="DB49" s="217"/>
      <c r="DC49" s="217"/>
      <c r="DD49" s="217"/>
      <c r="DE49" s="217"/>
      <c r="DF49" s="217"/>
      <c r="DG49" s="217"/>
      <c r="DH49" s="217"/>
      <c r="DI49" s="217"/>
      <c r="DJ49" s="217"/>
      <c r="DK49" s="217"/>
      <c r="DL49" s="217"/>
      <c r="DM49" s="217"/>
      <c r="DN49" s="217"/>
      <c r="DO49" s="217"/>
      <c r="DP49" s="217"/>
      <c r="DQ49" s="217"/>
      <c r="DR49" s="217"/>
      <c r="DS49" s="217"/>
      <c r="DT49" s="217"/>
      <c r="DU49" s="217"/>
      <c r="DV49" s="217"/>
      <c r="DW49" s="217"/>
      <c r="DX49" s="217"/>
      <c r="DY49" s="217"/>
      <c r="DZ49" s="217"/>
      <c r="EA49" s="217"/>
      <c r="EB49" s="217"/>
      <c r="EC49" s="217"/>
      <c r="ED49" s="217"/>
      <c r="EE49" s="217"/>
      <c r="EF49" s="217"/>
      <c r="EG49" s="217"/>
      <c r="EH49" s="217"/>
      <c r="EI49" s="217"/>
      <c r="EJ49" s="217"/>
      <c r="EK49" s="217"/>
      <c r="EL49" s="217"/>
      <c r="EM49" s="217"/>
      <c r="EN49" s="217"/>
      <c r="EO49" s="217"/>
      <c r="EP49" s="217"/>
      <c r="EQ49" s="217"/>
      <c r="ER49" s="217"/>
      <c r="ES49" s="217"/>
      <c r="ET49" s="217"/>
      <c r="EU49" s="217"/>
      <c r="EV49" s="217"/>
      <c r="EW49" s="217"/>
      <c r="EX49" s="217"/>
      <c r="EY49" s="217"/>
      <c r="EZ49" s="217"/>
      <c r="FA49" s="217"/>
      <c r="FB49" s="217"/>
      <c r="FC49" s="217"/>
      <c r="FD49" s="217"/>
      <c r="FE49" s="217"/>
      <c r="FF49" s="217"/>
      <c r="FG49" s="217"/>
      <c r="FH49" s="217"/>
      <c r="FI49" s="217"/>
      <c r="FJ49" s="217"/>
      <c r="FK49" s="217"/>
      <c r="FL49" s="217"/>
      <c r="FM49" s="217"/>
      <c r="FN49" s="217"/>
      <c r="FO49" s="217"/>
      <c r="FP49" s="217"/>
      <c r="FQ49" s="217"/>
      <c r="FR49" s="217"/>
      <c r="FS49" s="217"/>
      <c r="FT49" s="217"/>
      <c r="FU49" s="217"/>
      <c r="FV49" s="217"/>
      <c r="FW49" s="217"/>
      <c r="FX49" s="217"/>
      <c r="FY49" s="217"/>
      <c r="FZ49" s="217"/>
      <c r="GA49" s="217"/>
      <c r="GB49" s="217"/>
      <c r="GC49" s="217"/>
      <c r="GD49" s="217"/>
      <c r="GE49" s="217"/>
      <c r="GF49" s="217"/>
      <c r="GG49" s="217"/>
      <c r="GH49" s="217"/>
      <c r="GI49" s="217"/>
      <c r="GJ49" s="217"/>
      <c r="GK49" s="217"/>
      <c r="GL49" s="217"/>
      <c r="GM49" s="217"/>
      <c r="GN49" s="217"/>
      <c r="GO49" s="217"/>
      <c r="GP49" s="217"/>
      <c r="GQ49" s="217"/>
      <c r="GR49" s="217"/>
      <c r="GS49" s="217"/>
      <c r="GT49" s="217"/>
      <c r="GU49" s="217"/>
      <c r="GV49" s="217"/>
      <c r="GW49" s="217"/>
      <c r="GX49" s="217"/>
      <c r="GY49" s="217"/>
      <c r="GZ49" s="217"/>
      <c r="HA49" s="217"/>
      <c r="HB49" s="217"/>
      <c r="HC49" s="217"/>
      <c r="HD49" s="217"/>
      <c r="HE49" s="217"/>
      <c r="HF49" s="217"/>
      <c r="HG49" s="217"/>
      <c r="HH49" s="217"/>
      <c r="HI49" s="217"/>
      <c r="HJ49" s="217"/>
      <c r="HK49" s="217"/>
      <c r="HL49" s="217"/>
      <c r="HM49" s="217"/>
      <c r="HN49" s="217"/>
      <c r="HO49" s="217"/>
      <c r="HP49" s="217"/>
      <c r="HQ49" s="217"/>
      <c r="HR49" s="217"/>
      <c r="HS49" s="217"/>
      <c r="HT49" s="217"/>
      <c r="HU49" s="217"/>
      <c r="HV49" s="217"/>
      <c r="HW49" s="217"/>
      <c r="HX49" s="217"/>
      <c r="HY49" s="217"/>
      <c r="HZ49" s="217"/>
      <c r="IA49" s="217"/>
      <c r="IB49" s="217"/>
      <c r="IC49" s="217"/>
      <c r="ID49" s="217"/>
      <c r="IE49" s="217"/>
      <c r="IF49" s="217"/>
      <c r="IG49" s="217"/>
      <c r="IH49" s="217"/>
      <c r="II49" s="217"/>
      <c r="IJ49" s="217"/>
      <c r="IK49" s="217"/>
      <c r="IL49" s="217"/>
      <c r="IM49" s="217"/>
      <c r="IN49" s="217"/>
      <c r="IO49" s="217"/>
      <c r="IP49" s="217"/>
      <c r="IQ49" s="217"/>
      <c r="IR49" s="217"/>
      <c r="IS49" s="217"/>
      <c r="IT49" s="217"/>
      <c r="IU49" s="217"/>
      <c r="IV49" s="217"/>
      <c r="IW49" s="217"/>
      <c r="IX49" s="217"/>
      <c r="IY49" s="217"/>
      <c r="IZ49" s="217"/>
    </row>
    <row r="50" spans="2:260" ht="15" customHeight="1">
      <c r="B50" s="189">
        <v>4.0999999999999996</v>
      </c>
      <c r="C50" s="515" t="s">
        <v>181</v>
      </c>
      <c r="D50" s="516"/>
      <c r="E50" s="218" t="s">
        <v>16</v>
      </c>
      <c r="F50" s="191"/>
      <c r="G50" s="191"/>
      <c r="H50" s="192"/>
      <c r="I50" s="206"/>
      <c r="J50" s="216"/>
      <c r="K50" s="195" t="e">
        <f t="shared" si="7"/>
        <v>#DIV/0!</v>
      </c>
      <c r="L50" s="196">
        <f>+I50*F50</f>
        <v>0</v>
      </c>
      <c r="M50" s="188"/>
      <c r="N50" s="215" t="s">
        <v>182</v>
      </c>
      <c r="O50" s="215">
        <f>+Q50+P50</f>
        <v>1</v>
      </c>
      <c r="P50" s="215"/>
      <c r="Q50" s="215">
        <v>1</v>
      </c>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7"/>
      <c r="BR50" s="217"/>
      <c r="BS50" s="217"/>
      <c r="BT50" s="217"/>
      <c r="BU50" s="217"/>
      <c r="BV50" s="217"/>
      <c r="BW50" s="217"/>
      <c r="BX50" s="217"/>
      <c r="BY50" s="217"/>
      <c r="BZ50" s="217"/>
      <c r="CA50" s="217"/>
      <c r="CB50" s="217"/>
      <c r="CC50" s="217"/>
      <c r="CD50" s="217"/>
      <c r="CE50" s="217"/>
      <c r="CF50" s="217"/>
      <c r="CG50" s="217"/>
      <c r="CH50" s="217"/>
      <c r="CI50" s="217"/>
      <c r="CJ50" s="217"/>
      <c r="CK50" s="217"/>
      <c r="CL50" s="217"/>
      <c r="CM50" s="217"/>
      <c r="CN50" s="217"/>
      <c r="CO50" s="217"/>
      <c r="CP50" s="217"/>
      <c r="CQ50" s="217"/>
      <c r="CR50" s="217"/>
      <c r="CS50" s="217"/>
      <c r="CT50" s="217"/>
      <c r="CU50" s="217"/>
      <c r="CV50" s="217"/>
      <c r="CW50" s="217"/>
      <c r="CX50" s="217"/>
      <c r="CY50" s="217"/>
      <c r="CZ50" s="217"/>
      <c r="DA50" s="217"/>
      <c r="DB50" s="217"/>
      <c r="DC50" s="217"/>
      <c r="DD50" s="217"/>
      <c r="DE50" s="217"/>
      <c r="DF50" s="217"/>
      <c r="DG50" s="217"/>
      <c r="DH50" s="217"/>
      <c r="DI50" s="217"/>
      <c r="DJ50" s="217"/>
      <c r="DK50" s="217"/>
      <c r="DL50" s="217"/>
      <c r="DM50" s="217"/>
      <c r="DN50" s="217"/>
      <c r="DO50" s="217"/>
      <c r="DP50" s="217"/>
      <c r="DQ50" s="217"/>
      <c r="DR50" s="217"/>
      <c r="DS50" s="217"/>
      <c r="DT50" s="217"/>
      <c r="DU50" s="217"/>
      <c r="DV50" s="217"/>
      <c r="DW50" s="217"/>
      <c r="DX50" s="217"/>
      <c r="DY50" s="217"/>
      <c r="DZ50" s="217"/>
      <c r="EA50" s="217"/>
      <c r="EB50" s="217"/>
      <c r="EC50" s="217"/>
      <c r="ED50" s="217"/>
      <c r="EE50" s="217"/>
      <c r="EF50" s="217"/>
      <c r="EG50" s="217"/>
      <c r="EH50" s="217"/>
      <c r="EI50" s="217"/>
      <c r="EJ50" s="217"/>
      <c r="EK50" s="217"/>
      <c r="EL50" s="217"/>
      <c r="EM50" s="217"/>
      <c r="EN50" s="217"/>
      <c r="EO50" s="217"/>
      <c r="EP50" s="217"/>
      <c r="EQ50" s="217"/>
      <c r="ER50" s="217"/>
      <c r="ES50" s="217"/>
      <c r="ET50" s="217"/>
      <c r="EU50" s="217"/>
      <c r="EV50" s="217"/>
      <c r="EW50" s="217"/>
      <c r="EX50" s="217"/>
      <c r="EY50" s="217"/>
      <c r="EZ50" s="217"/>
      <c r="FA50" s="217"/>
      <c r="FB50" s="217"/>
      <c r="FC50" s="217"/>
      <c r="FD50" s="217"/>
      <c r="FE50" s="217"/>
      <c r="FF50" s="217"/>
      <c r="FG50" s="217"/>
      <c r="FH50" s="217"/>
      <c r="FI50" s="217"/>
      <c r="FJ50" s="217"/>
      <c r="FK50" s="217"/>
      <c r="FL50" s="217"/>
      <c r="FM50" s="217"/>
      <c r="FN50" s="217"/>
      <c r="FO50" s="217"/>
      <c r="FP50" s="217"/>
      <c r="FQ50" s="217"/>
      <c r="FR50" s="217"/>
      <c r="FS50" s="217"/>
      <c r="FT50" s="217"/>
      <c r="FU50" s="217"/>
      <c r="FV50" s="217"/>
      <c r="FW50" s="217"/>
      <c r="FX50" s="217"/>
      <c r="FY50" s="217"/>
      <c r="FZ50" s="217"/>
      <c r="GA50" s="217"/>
      <c r="GB50" s="217"/>
      <c r="GC50" s="217"/>
      <c r="GD50" s="217"/>
      <c r="GE50" s="217"/>
      <c r="GF50" s="217"/>
      <c r="GG50" s="217"/>
      <c r="GH50" s="217"/>
      <c r="GI50" s="217"/>
      <c r="GJ50" s="217"/>
      <c r="GK50" s="217"/>
      <c r="GL50" s="217"/>
      <c r="GM50" s="217"/>
      <c r="GN50" s="217"/>
      <c r="GO50" s="217"/>
      <c r="GP50" s="217"/>
      <c r="GQ50" s="217"/>
      <c r="GR50" s="217"/>
      <c r="GS50" s="217"/>
      <c r="GT50" s="217"/>
      <c r="GU50" s="217"/>
      <c r="GV50" s="217"/>
      <c r="GW50" s="217"/>
      <c r="GX50" s="217"/>
      <c r="GY50" s="217"/>
      <c r="GZ50" s="217"/>
      <c r="HA50" s="217"/>
      <c r="HB50" s="217"/>
      <c r="HC50" s="217"/>
      <c r="HD50" s="217"/>
      <c r="HE50" s="217"/>
      <c r="HF50" s="217"/>
      <c r="HG50" s="217"/>
      <c r="HH50" s="217"/>
      <c r="HI50" s="217"/>
      <c r="HJ50" s="217"/>
      <c r="HK50" s="217"/>
      <c r="HL50" s="217"/>
      <c r="HM50" s="217"/>
      <c r="HN50" s="217"/>
      <c r="HO50" s="217"/>
      <c r="HP50" s="217"/>
      <c r="HQ50" s="217"/>
      <c r="HR50" s="217"/>
      <c r="HS50" s="217"/>
      <c r="HT50" s="217"/>
      <c r="HU50" s="217"/>
      <c r="HV50" s="217"/>
      <c r="HW50" s="217"/>
      <c r="HX50" s="217"/>
      <c r="HY50" s="217"/>
      <c r="HZ50" s="217"/>
      <c r="IA50" s="217"/>
      <c r="IB50" s="217"/>
      <c r="IC50" s="217"/>
      <c r="ID50" s="217"/>
      <c r="IE50" s="217"/>
      <c r="IF50" s="217"/>
      <c r="IG50" s="217"/>
      <c r="IH50" s="217"/>
      <c r="II50" s="217"/>
      <c r="IJ50" s="217"/>
      <c r="IK50" s="217"/>
      <c r="IL50" s="217"/>
      <c r="IM50" s="217"/>
      <c r="IN50" s="217"/>
      <c r="IO50" s="217"/>
      <c r="IP50" s="217"/>
      <c r="IQ50" s="217"/>
      <c r="IR50" s="217"/>
      <c r="IS50" s="217"/>
      <c r="IT50" s="217"/>
      <c r="IU50" s="217"/>
      <c r="IV50" s="217"/>
      <c r="IW50" s="217"/>
      <c r="IX50" s="217"/>
      <c r="IY50" s="217"/>
      <c r="IZ50" s="217"/>
    </row>
    <row r="51" spans="2:260" ht="12">
      <c r="B51" s="200">
        <v>5</v>
      </c>
      <c r="C51" s="518" t="s">
        <v>183</v>
      </c>
      <c r="D51" s="519"/>
      <c r="E51" s="190"/>
      <c r="F51" s="191"/>
      <c r="G51" s="191"/>
      <c r="H51" s="192"/>
      <c r="I51" s="206"/>
      <c r="J51" s="216"/>
      <c r="K51" s="195"/>
      <c r="L51" s="196"/>
      <c r="M51" s="188"/>
      <c r="N51" s="215" t="s">
        <v>184</v>
      </c>
      <c r="O51" s="215">
        <f>+Q51+P51</f>
        <v>1</v>
      </c>
      <c r="P51" s="215">
        <v>1</v>
      </c>
      <c r="Q51" s="215"/>
    </row>
    <row r="52" spans="2:260" ht="12.75">
      <c r="B52" s="189">
        <v>5.0999999999999996</v>
      </c>
      <c r="C52" s="515" t="s">
        <v>185</v>
      </c>
      <c r="D52" s="516"/>
      <c r="E52" s="190" t="s">
        <v>16</v>
      </c>
      <c r="F52" s="191"/>
      <c r="G52" s="191"/>
      <c r="H52" s="192"/>
      <c r="I52" s="206"/>
      <c r="J52" s="216"/>
      <c r="K52" s="195"/>
      <c r="L52" s="196">
        <f>+I52*F52</f>
        <v>0</v>
      </c>
      <c r="M52" s="188"/>
      <c r="O52" s="155" t="s">
        <v>186</v>
      </c>
      <c r="P52" s="155">
        <v>50000</v>
      </c>
    </row>
    <row r="53" spans="2:260" ht="12.75">
      <c r="B53" s="189">
        <v>5.3</v>
      </c>
      <c r="C53" s="515" t="s">
        <v>187</v>
      </c>
      <c r="D53" s="516"/>
      <c r="E53" s="190" t="s">
        <v>16</v>
      </c>
      <c r="F53" s="191"/>
      <c r="G53" s="191"/>
      <c r="H53" s="192"/>
      <c r="I53" s="206"/>
      <c r="J53" s="216"/>
      <c r="K53" s="195"/>
      <c r="L53" s="196">
        <f>+I53*F53</f>
        <v>0</v>
      </c>
      <c r="M53" s="188"/>
      <c r="O53" s="155" t="s">
        <v>188</v>
      </c>
      <c r="P53" s="155">
        <v>30</v>
      </c>
    </row>
    <row r="54" spans="2:260" ht="12.75">
      <c r="B54" s="189">
        <v>5.4</v>
      </c>
      <c r="C54" s="515" t="s">
        <v>189</v>
      </c>
      <c r="D54" s="516"/>
      <c r="E54" s="190" t="s">
        <v>16</v>
      </c>
      <c r="F54" s="191"/>
      <c r="G54" s="191"/>
      <c r="H54" s="192"/>
      <c r="I54" s="206"/>
      <c r="J54" s="216"/>
      <c r="K54" s="195"/>
      <c r="L54" s="196">
        <f>+I54*F54</f>
        <v>0</v>
      </c>
      <c r="M54" s="188"/>
    </row>
    <row r="55" spans="2:260" ht="15" customHeight="1">
      <c r="B55" s="200">
        <v>6</v>
      </c>
      <c r="C55" s="517" t="s">
        <v>190</v>
      </c>
      <c r="D55" s="517"/>
      <c r="E55" s="201"/>
      <c r="F55" s="202"/>
      <c r="G55" s="202"/>
      <c r="H55" s="203"/>
      <c r="I55" s="206"/>
      <c r="J55" s="205"/>
      <c r="K55" s="195"/>
      <c r="L55" s="196"/>
      <c r="M55" s="188" t="e">
        <f t="shared" ref="M55" si="10">+L55/$L$5</f>
        <v>#DIV/0!</v>
      </c>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7"/>
      <c r="BW55" s="217"/>
      <c r="BX55" s="217"/>
      <c r="BY55" s="217"/>
      <c r="BZ55" s="217"/>
      <c r="CA55" s="217"/>
      <c r="CB55" s="217"/>
      <c r="CC55" s="217"/>
      <c r="CD55" s="217"/>
      <c r="CE55" s="217"/>
      <c r="CF55" s="217"/>
      <c r="CG55" s="217"/>
      <c r="CH55" s="217"/>
      <c r="CI55" s="217"/>
      <c r="CJ55" s="217"/>
      <c r="CK55" s="217"/>
      <c r="CL55" s="217"/>
      <c r="CM55" s="217"/>
      <c r="CN55" s="217"/>
      <c r="CO55" s="217"/>
      <c r="CP55" s="217"/>
      <c r="CQ55" s="217"/>
      <c r="CR55" s="217"/>
      <c r="CS55" s="217"/>
      <c r="CT55" s="217"/>
      <c r="CU55" s="217"/>
      <c r="CV55" s="217"/>
      <c r="CW55" s="217"/>
      <c r="CX55" s="217"/>
      <c r="CY55" s="217"/>
      <c r="CZ55" s="217"/>
      <c r="DA55" s="217"/>
      <c r="DB55" s="217"/>
      <c r="DC55" s="217"/>
      <c r="DD55" s="217"/>
      <c r="DE55" s="217"/>
      <c r="DF55" s="217"/>
      <c r="DG55" s="217"/>
      <c r="DH55" s="217"/>
      <c r="DI55" s="217"/>
      <c r="DJ55" s="217"/>
      <c r="DK55" s="217"/>
      <c r="DL55" s="217"/>
      <c r="DM55" s="217"/>
      <c r="DN55" s="217"/>
      <c r="DO55" s="217"/>
      <c r="DP55" s="217"/>
      <c r="DQ55" s="217"/>
      <c r="DR55" s="217"/>
      <c r="DS55" s="217"/>
      <c r="DT55" s="217"/>
      <c r="DU55" s="217"/>
      <c r="DV55" s="217"/>
      <c r="DW55" s="217"/>
      <c r="DX55" s="217"/>
      <c r="DY55" s="217"/>
      <c r="DZ55" s="217"/>
      <c r="EA55" s="217"/>
      <c r="EB55" s="217"/>
      <c r="EC55" s="217"/>
      <c r="ED55" s="217"/>
      <c r="EE55" s="217"/>
      <c r="EF55" s="217"/>
      <c r="EG55" s="217"/>
      <c r="EH55" s="217"/>
      <c r="EI55" s="217"/>
      <c r="EJ55" s="217"/>
      <c r="EK55" s="217"/>
      <c r="EL55" s="217"/>
      <c r="EM55" s="217"/>
      <c r="EN55" s="217"/>
      <c r="EO55" s="217"/>
      <c r="EP55" s="217"/>
      <c r="EQ55" s="217"/>
      <c r="ER55" s="217"/>
      <c r="ES55" s="217"/>
      <c r="ET55" s="217"/>
      <c r="EU55" s="217"/>
      <c r="EV55" s="217"/>
      <c r="EW55" s="217"/>
      <c r="EX55" s="217"/>
      <c r="EY55" s="217"/>
      <c r="EZ55" s="217"/>
      <c r="FA55" s="217"/>
      <c r="FB55" s="217"/>
      <c r="FC55" s="217"/>
      <c r="FD55" s="217"/>
      <c r="FE55" s="217"/>
      <c r="FF55" s="217"/>
      <c r="FG55" s="217"/>
      <c r="FH55" s="217"/>
      <c r="FI55" s="217"/>
      <c r="FJ55" s="217"/>
      <c r="FK55" s="217"/>
      <c r="FL55" s="217"/>
      <c r="FM55" s="217"/>
      <c r="FN55" s="217"/>
      <c r="FO55" s="217"/>
      <c r="FP55" s="217"/>
      <c r="FQ55" s="217"/>
      <c r="FR55" s="217"/>
      <c r="FS55" s="217"/>
      <c r="FT55" s="217"/>
      <c r="FU55" s="217"/>
      <c r="FV55" s="217"/>
      <c r="FW55" s="217"/>
      <c r="FX55" s="217"/>
      <c r="FY55" s="217"/>
      <c r="FZ55" s="217"/>
      <c r="GA55" s="217"/>
      <c r="GB55" s="217"/>
      <c r="GC55" s="217"/>
      <c r="GD55" s="217"/>
      <c r="GE55" s="217"/>
      <c r="GF55" s="217"/>
      <c r="GG55" s="217"/>
      <c r="GH55" s="217"/>
      <c r="GI55" s="217"/>
      <c r="GJ55" s="217"/>
      <c r="GK55" s="217"/>
      <c r="GL55" s="217"/>
      <c r="GM55" s="217"/>
      <c r="GN55" s="217"/>
      <c r="GO55" s="217"/>
      <c r="GP55" s="217"/>
      <c r="GQ55" s="217"/>
      <c r="GR55" s="217"/>
      <c r="GS55" s="217"/>
      <c r="GT55" s="217"/>
      <c r="GU55" s="217"/>
      <c r="GV55" s="217"/>
      <c r="GW55" s="217"/>
      <c r="GX55" s="217"/>
      <c r="GY55" s="217"/>
      <c r="GZ55" s="217"/>
      <c r="HA55" s="217"/>
      <c r="HB55" s="217"/>
      <c r="HC55" s="217"/>
      <c r="HD55" s="217"/>
      <c r="HE55" s="217"/>
      <c r="HF55" s="217"/>
      <c r="HG55" s="217"/>
      <c r="HH55" s="217"/>
      <c r="HI55" s="217"/>
      <c r="HJ55" s="217"/>
      <c r="HK55" s="217"/>
      <c r="HL55" s="217"/>
      <c r="HM55" s="217"/>
      <c r="HN55" s="217"/>
      <c r="HO55" s="217"/>
      <c r="HP55" s="217"/>
      <c r="HQ55" s="217"/>
      <c r="HR55" s="217"/>
      <c r="HS55" s="217"/>
      <c r="HT55" s="217"/>
      <c r="HU55" s="217"/>
      <c r="HV55" s="217"/>
      <c r="HW55" s="217"/>
      <c r="HX55" s="217"/>
      <c r="HY55" s="217"/>
      <c r="HZ55" s="217"/>
      <c r="IA55" s="217"/>
      <c r="IB55" s="217"/>
      <c r="IC55" s="217"/>
      <c r="ID55" s="217"/>
      <c r="IE55" s="217"/>
      <c r="IF55" s="217"/>
      <c r="IG55" s="217"/>
      <c r="IH55" s="217"/>
      <c r="II55" s="217"/>
      <c r="IJ55" s="217"/>
      <c r="IK55" s="217"/>
      <c r="IL55" s="217"/>
      <c r="IM55" s="217"/>
      <c r="IN55" s="217"/>
      <c r="IO55" s="217"/>
      <c r="IP55" s="217"/>
      <c r="IQ55" s="217"/>
      <c r="IR55" s="217"/>
      <c r="IS55" s="217"/>
      <c r="IT55" s="217"/>
      <c r="IU55" s="217"/>
      <c r="IV55" s="217"/>
      <c r="IW55" s="217"/>
      <c r="IX55" s="217"/>
      <c r="IY55" s="217"/>
      <c r="IZ55" s="217"/>
    </row>
    <row r="56" spans="2:260" ht="15" customHeight="1">
      <c r="B56" s="219">
        <v>6.1</v>
      </c>
      <c r="C56" s="485" t="s">
        <v>191</v>
      </c>
      <c r="D56" s="485"/>
      <c r="E56" s="209" t="s">
        <v>16</v>
      </c>
      <c r="F56" s="220"/>
      <c r="G56" s="202"/>
      <c r="H56" s="203"/>
      <c r="I56" s="206"/>
      <c r="J56" s="205"/>
      <c r="K56" s="195" t="e">
        <f t="shared" ref="K56" si="11">+L56/$L$5</f>
        <v>#DIV/0!</v>
      </c>
      <c r="L56" s="196">
        <f>+I56*F56</f>
        <v>0</v>
      </c>
      <c r="M56" s="188"/>
      <c r="N56" s="217"/>
      <c r="O56" s="217" t="s">
        <v>192</v>
      </c>
      <c r="P56" s="217">
        <v>950000</v>
      </c>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17"/>
      <c r="BR56" s="217"/>
      <c r="BS56" s="217"/>
      <c r="BT56" s="217"/>
      <c r="BU56" s="217"/>
      <c r="BV56" s="217"/>
      <c r="BW56" s="217"/>
      <c r="BX56" s="217"/>
      <c r="BY56" s="217"/>
      <c r="BZ56" s="217"/>
      <c r="CA56" s="217"/>
      <c r="CB56" s="217"/>
      <c r="CC56" s="217"/>
      <c r="CD56" s="217"/>
      <c r="CE56" s="217"/>
      <c r="CF56" s="217"/>
      <c r="CG56" s="217"/>
      <c r="CH56" s="217"/>
      <c r="CI56" s="217"/>
      <c r="CJ56" s="217"/>
      <c r="CK56" s="217"/>
      <c r="CL56" s="217"/>
      <c r="CM56" s="217"/>
      <c r="CN56" s="217"/>
      <c r="CO56" s="217"/>
      <c r="CP56" s="217"/>
      <c r="CQ56" s="217"/>
      <c r="CR56" s="217"/>
      <c r="CS56" s="217"/>
      <c r="CT56" s="217"/>
      <c r="CU56" s="217"/>
      <c r="CV56" s="217"/>
      <c r="CW56" s="217"/>
      <c r="CX56" s="217"/>
      <c r="CY56" s="217"/>
      <c r="CZ56" s="217"/>
      <c r="DA56" s="217"/>
      <c r="DB56" s="217"/>
      <c r="DC56" s="217"/>
      <c r="DD56" s="217"/>
      <c r="DE56" s="217"/>
      <c r="DF56" s="217"/>
      <c r="DG56" s="217"/>
      <c r="DH56" s="217"/>
      <c r="DI56" s="217"/>
      <c r="DJ56" s="217"/>
      <c r="DK56" s="217"/>
      <c r="DL56" s="217"/>
      <c r="DM56" s="217"/>
      <c r="DN56" s="217"/>
      <c r="DO56" s="217"/>
      <c r="DP56" s="217"/>
      <c r="DQ56" s="217"/>
      <c r="DR56" s="217"/>
      <c r="DS56" s="217"/>
      <c r="DT56" s="217"/>
      <c r="DU56" s="217"/>
      <c r="DV56" s="217"/>
      <c r="DW56" s="217"/>
      <c r="DX56" s="217"/>
      <c r="DY56" s="217"/>
      <c r="DZ56" s="217"/>
      <c r="EA56" s="217"/>
      <c r="EB56" s="217"/>
      <c r="EC56" s="217"/>
      <c r="ED56" s="217"/>
      <c r="EE56" s="217"/>
      <c r="EF56" s="217"/>
      <c r="EG56" s="217"/>
      <c r="EH56" s="217"/>
      <c r="EI56" s="217"/>
      <c r="EJ56" s="217"/>
      <c r="EK56" s="217"/>
      <c r="EL56" s="217"/>
      <c r="EM56" s="217"/>
      <c r="EN56" s="217"/>
      <c r="EO56" s="217"/>
      <c r="EP56" s="217"/>
      <c r="EQ56" s="217"/>
      <c r="ER56" s="217"/>
      <c r="ES56" s="217"/>
      <c r="ET56" s="217"/>
      <c r="EU56" s="217"/>
      <c r="EV56" s="217"/>
      <c r="EW56" s="217"/>
      <c r="EX56" s="217"/>
      <c r="EY56" s="217"/>
      <c r="EZ56" s="217"/>
      <c r="FA56" s="217"/>
      <c r="FB56" s="217"/>
      <c r="FC56" s="217"/>
      <c r="FD56" s="217"/>
      <c r="FE56" s="217"/>
      <c r="FF56" s="217"/>
      <c r="FG56" s="217"/>
      <c r="FH56" s="217"/>
      <c r="FI56" s="217"/>
      <c r="FJ56" s="217"/>
      <c r="FK56" s="217"/>
      <c r="FL56" s="217"/>
      <c r="FM56" s="217"/>
      <c r="FN56" s="217"/>
      <c r="FO56" s="217"/>
      <c r="FP56" s="217"/>
      <c r="FQ56" s="217"/>
      <c r="FR56" s="217"/>
      <c r="FS56" s="217"/>
      <c r="FT56" s="217"/>
      <c r="FU56" s="217"/>
      <c r="FV56" s="217"/>
      <c r="FW56" s="217"/>
      <c r="FX56" s="217"/>
      <c r="FY56" s="217"/>
      <c r="FZ56" s="217"/>
      <c r="GA56" s="217"/>
      <c r="GB56" s="217"/>
      <c r="GC56" s="217"/>
      <c r="GD56" s="217"/>
      <c r="GE56" s="217"/>
      <c r="GF56" s="217"/>
      <c r="GG56" s="217"/>
      <c r="GH56" s="217"/>
      <c r="GI56" s="217"/>
      <c r="GJ56" s="217"/>
      <c r="GK56" s="217"/>
      <c r="GL56" s="217"/>
      <c r="GM56" s="217"/>
      <c r="GN56" s="217"/>
      <c r="GO56" s="217"/>
      <c r="GP56" s="217"/>
      <c r="GQ56" s="217"/>
      <c r="GR56" s="217"/>
      <c r="GS56" s="217"/>
      <c r="GT56" s="217"/>
      <c r="GU56" s="217"/>
      <c r="GV56" s="217"/>
      <c r="GW56" s="217"/>
      <c r="GX56" s="217"/>
      <c r="GY56" s="217"/>
      <c r="GZ56" s="217"/>
      <c r="HA56" s="217"/>
      <c r="HB56" s="217"/>
      <c r="HC56" s="217"/>
      <c r="HD56" s="217"/>
      <c r="HE56" s="217"/>
      <c r="HF56" s="217"/>
      <c r="HG56" s="217"/>
      <c r="HH56" s="217"/>
      <c r="HI56" s="217"/>
      <c r="HJ56" s="217"/>
      <c r="HK56" s="217"/>
      <c r="HL56" s="217"/>
      <c r="HM56" s="217"/>
      <c r="HN56" s="217"/>
      <c r="HO56" s="217"/>
      <c r="HP56" s="217"/>
      <c r="HQ56" s="217"/>
      <c r="HR56" s="217"/>
      <c r="HS56" s="217"/>
      <c r="HT56" s="217"/>
      <c r="HU56" s="217"/>
      <c r="HV56" s="217"/>
      <c r="HW56" s="217"/>
      <c r="HX56" s="217"/>
      <c r="HY56" s="217"/>
      <c r="HZ56" s="217"/>
      <c r="IA56" s="217"/>
      <c r="IB56" s="217"/>
      <c r="IC56" s="217"/>
      <c r="ID56" s="217"/>
      <c r="IE56" s="217"/>
      <c r="IF56" s="217"/>
      <c r="IG56" s="217"/>
      <c r="IH56" s="217"/>
      <c r="II56" s="217"/>
      <c r="IJ56" s="217"/>
      <c r="IK56" s="217"/>
      <c r="IL56" s="217"/>
      <c r="IM56" s="217"/>
      <c r="IN56" s="217"/>
      <c r="IO56" s="217"/>
      <c r="IP56" s="217"/>
      <c r="IQ56" s="217"/>
      <c r="IR56" s="217"/>
      <c r="IS56" s="217"/>
      <c r="IT56" s="217"/>
      <c r="IU56" s="217"/>
      <c r="IV56" s="217"/>
      <c r="IW56" s="217"/>
      <c r="IX56" s="217"/>
      <c r="IY56" s="217"/>
      <c r="IZ56" s="217"/>
    </row>
    <row r="57" spans="2:260" ht="15" customHeight="1">
      <c r="B57" s="221">
        <v>7</v>
      </c>
      <c r="C57" s="518" t="s">
        <v>193</v>
      </c>
      <c r="D57" s="519"/>
      <c r="E57" s="209"/>
      <c r="F57" s="220"/>
      <c r="G57" s="220"/>
      <c r="H57" s="210"/>
      <c r="I57" s="206"/>
      <c r="J57" s="207"/>
      <c r="K57" s="222"/>
      <c r="L57" s="223"/>
    </row>
    <row r="58" spans="2:260" ht="15" customHeight="1">
      <c r="B58" s="189">
        <v>8.1</v>
      </c>
      <c r="C58" s="485" t="s">
        <v>194</v>
      </c>
      <c r="D58" s="485"/>
      <c r="E58" s="192" t="s">
        <v>69</v>
      </c>
      <c r="F58" s="191"/>
      <c r="G58" s="191"/>
      <c r="H58" s="192"/>
      <c r="I58" s="193"/>
      <c r="J58" s="213"/>
      <c r="K58" s="195">
        <v>4.0000000000000001E-3</v>
      </c>
      <c r="L58" s="196">
        <f>ROUNDUP((K58*$L$7),0)</f>
        <v>0</v>
      </c>
      <c r="M58" s="188" t="e">
        <f>+L58/$L$5</f>
        <v>#DIV/0!</v>
      </c>
    </row>
    <row r="59" spans="2:260" ht="15" customHeight="1">
      <c r="B59" s="189">
        <v>8.1999999999999993</v>
      </c>
      <c r="C59" s="485" t="s">
        <v>195</v>
      </c>
      <c r="D59" s="485"/>
      <c r="E59" s="192" t="s">
        <v>69</v>
      </c>
      <c r="F59" s="191"/>
      <c r="G59" s="191"/>
      <c r="H59" s="192"/>
      <c r="I59" s="193"/>
      <c r="J59" s="213"/>
      <c r="K59" s="195">
        <v>0.01</v>
      </c>
      <c r="L59" s="196">
        <f>ROUNDUP((K59*$L$7),0)</f>
        <v>0</v>
      </c>
      <c r="M59" s="188" t="e">
        <f t="shared" ref="M59:M60" si="12">+L59/$L$5</f>
        <v>#DIV/0!</v>
      </c>
      <c r="N59" s="224"/>
    </row>
    <row r="60" spans="2:260" ht="15" customHeight="1">
      <c r="B60" s="189">
        <v>8.3000000000000007</v>
      </c>
      <c r="C60" s="515" t="s">
        <v>196</v>
      </c>
      <c r="D60" s="516"/>
      <c r="E60" s="192" t="s">
        <v>69</v>
      </c>
      <c r="F60" s="191"/>
      <c r="G60" s="191"/>
      <c r="H60" s="192"/>
      <c r="I60" s="193"/>
      <c r="J60" s="213"/>
      <c r="K60" s="195">
        <v>0.02</v>
      </c>
      <c r="L60" s="196">
        <f>ROUNDUP((K60*$L$7),0)</f>
        <v>0</v>
      </c>
      <c r="M60" s="188" t="e">
        <f t="shared" si="12"/>
        <v>#DIV/0!</v>
      </c>
    </row>
    <row r="61" spans="2:260" s="199" customFormat="1" ht="15" customHeight="1">
      <c r="B61" s="189">
        <v>8.4</v>
      </c>
      <c r="C61" s="515" t="s">
        <v>197</v>
      </c>
      <c r="D61" s="516"/>
      <c r="E61" s="225" t="s">
        <v>69</v>
      </c>
      <c r="F61" s="226"/>
      <c r="G61" s="226"/>
      <c r="H61" s="225"/>
      <c r="I61" s="227"/>
      <c r="J61" s="216"/>
      <c r="K61" s="195">
        <v>4.0000000000000002E-4</v>
      </c>
      <c r="L61" s="196">
        <f>ROUNDUP((K61*$L$7),0)</f>
        <v>0</v>
      </c>
      <c r="M61" s="198"/>
    </row>
    <row r="62" spans="2:260" s="199" customFormat="1" ht="15" customHeight="1">
      <c r="B62" s="189">
        <v>8.5</v>
      </c>
      <c r="C62" s="515" t="s">
        <v>198</v>
      </c>
      <c r="D62" s="516"/>
      <c r="E62" s="225" t="s">
        <v>69</v>
      </c>
      <c r="F62" s="226"/>
      <c r="G62" s="226"/>
      <c r="H62" s="225"/>
      <c r="I62" s="227"/>
      <c r="J62" s="216"/>
      <c r="K62" s="228"/>
      <c r="L62" s="229"/>
      <c r="M62" s="198"/>
    </row>
    <row r="63" spans="2:260" ht="15" customHeight="1">
      <c r="B63" s="200">
        <v>8</v>
      </c>
      <c r="C63" s="517" t="s">
        <v>199</v>
      </c>
      <c r="D63" s="517"/>
      <c r="E63" s="201" t="s">
        <v>200</v>
      </c>
      <c r="F63" s="202"/>
      <c r="G63" s="202"/>
      <c r="H63" s="203"/>
      <c r="I63" s="204"/>
      <c r="J63" s="205"/>
      <c r="K63" s="230"/>
      <c r="L63" s="196"/>
    </row>
    <row r="64" spans="2:260" ht="15" customHeight="1">
      <c r="B64" s="231">
        <v>9.1</v>
      </c>
      <c r="C64" s="485" t="s">
        <v>201</v>
      </c>
      <c r="D64" s="485"/>
      <c r="E64" s="192" t="s">
        <v>69</v>
      </c>
      <c r="F64" s="232"/>
      <c r="G64" s="232"/>
      <c r="H64" s="192"/>
      <c r="I64" s="193"/>
      <c r="J64" s="213"/>
      <c r="K64" s="195" t="e">
        <f>+L64/L7</f>
        <v>#DIV/0!</v>
      </c>
      <c r="L64" s="196">
        <f>+POLIZAS!F23</f>
        <v>238000</v>
      </c>
      <c r="M64" s="188" t="e">
        <f>+L64/$L$5</f>
        <v>#DIV/0!</v>
      </c>
      <c r="S64" s="233"/>
    </row>
    <row r="65" spans="2:21" ht="15" customHeight="1">
      <c r="B65" s="234">
        <v>9</v>
      </c>
      <c r="C65" s="517" t="s">
        <v>202</v>
      </c>
      <c r="D65" s="517"/>
      <c r="E65" s="235"/>
      <c r="F65" s="236"/>
      <c r="G65" s="236"/>
      <c r="H65" s="235"/>
      <c r="I65" s="237"/>
      <c r="J65" s="238"/>
      <c r="K65" s="239"/>
      <c r="L65" s="240"/>
      <c r="M65" s="188"/>
      <c r="S65" s="233"/>
    </row>
    <row r="66" spans="2:21" ht="15" customHeight="1">
      <c r="B66" s="241"/>
      <c r="C66" s="485" t="s">
        <v>203</v>
      </c>
      <c r="D66" s="485"/>
      <c r="E66" s="235" t="s">
        <v>103</v>
      </c>
      <c r="F66" s="191"/>
      <c r="G66" s="191"/>
      <c r="H66" s="192"/>
      <c r="I66" s="206"/>
      <c r="J66" s="207"/>
      <c r="K66" s="195" t="e">
        <f t="shared" ref="K66" si="13">+L66/$L$5</f>
        <v>#DIV/0!</v>
      </c>
      <c r="L66" s="196">
        <f t="shared" ref="L66" si="14">ROUNDUP((F66*I66*G66*(1+J66)),0)</f>
        <v>0</v>
      </c>
      <c r="M66" s="188"/>
      <c r="S66" s="233"/>
    </row>
    <row r="67" spans="2:21" ht="15" customHeight="1" thickBot="1">
      <c r="B67" s="242"/>
      <c r="C67" s="524"/>
      <c r="D67" s="524"/>
      <c r="E67" s="235"/>
      <c r="F67" s="236"/>
      <c r="G67" s="236"/>
      <c r="H67" s="235"/>
      <c r="I67" s="237"/>
      <c r="J67" s="238"/>
      <c r="K67" s="239"/>
      <c r="L67" s="240"/>
      <c r="M67" s="188" t="e">
        <f>+L67/$L$5</f>
        <v>#DIV/0!</v>
      </c>
      <c r="U67" s="233"/>
    </row>
    <row r="68" spans="2:21" ht="15" customHeight="1">
      <c r="B68" s="243"/>
      <c r="C68" s="244"/>
      <c r="D68" s="244"/>
      <c r="E68" s="525" t="s">
        <v>72</v>
      </c>
      <c r="F68" s="526"/>
      <c r="G68" s="526"/>
      <c r="H68" s="526"/>
      <c r="I68" s="526"/>
      <c r="J68" s="245"/>
      <c r="K68" s="246" t="e">
        <f>+L68/L5</f>
        <v>#DIV/0!</v>
      </c>
      <c r="L68" s="247" t="e">
        <f>SUM(L10:M67)</f>
        <v>#DIV/0!</v>
      </c>
      <c r="M68" s="248" t="e">
        <f>+SUM(M10:M67)</f>
        <v>#DIV/0!</v>
      </c>
      <c r="N68" s="249"/>
      <c r="O68" s="250"/>
      <c r="P68" s="233"/>
      <c r="Q68" s="233"/>
      <c r="R68" s="233"/>
      <c r="S68" s="233"/>
    </row>
    <row r="69" spans="2:21" ht="15" customHeight="1">
      <c r="B69" s="253"/>
      <c r="E69" s="520" t="s">
        <v>73</v>
      </c>
      <c r="F69" s="521"/>
      <c r="G69" s="521"/>
      <c r="H69" s="521"/>
      <c r="I69" s="521"/>
      <c r="J69" s="251"/>
      <c r="K69" s="252"/>
      <c r="L69" s="254">
        <f>+K69*$L$5</f>
        <v>0</v>
      </c>
      <c r="M69" s="162"/>
      <c r="N69" s="249"/>
      <c r="O69" s="250"/>
      <c r="P69" s="233"/>
      <c r="R69" s="233"/>
      <c r="S69" s="233"/>
    </row>
    <row r="70" spans="2:21" ht="15" customHeight="1" thickBot="1">
      <c r="B70" s="253"/>
      <c r="E70" s="522" t="s">
        <v>74</v>
      </c>
      <c r="F70" s="523"/>
      <c r="G70" s="523"/>
      <c r="H70" s="523"/>
      <c r="I70" s="523"/>
      <c r="J70" s="255"/>
      <c r="K70" s="256">
        <v>0.19</v>
      </c>
      <c r="L70" s="257">
        <f>+K70*L69</f>
        <v>0</v>
      </c>
      <c r="M70" s="258"/>
      <c r="N70" s="160"/>
      <c r="O70" s="250"/>
      <c r="P70" s="233"/>
      <c r="R70" s="233"/>
      <c r="S70" s="233"/>
    </row>
    <row r="71" spans="2:21" ht="15" customHeight="1" thickBot="1">
      <c r="B71" s="253"/>
      <c r="I71" s="259" t="s">
        <v>204</v>
      </c>
      <c r="J71" s="260"/>
      <c r="K71" s="392" t="e">
        <f>+K69+K68+(K69*K70)</f>
        <v>#DIV/0!</v>
      </c>
      <c r="L71" s="257" t="e">
        <f>+L70+L69+#REF!+L68</f>
        <v>#REF!</v>
      </c>
      <c r="M71" s="162"/>
      <c r="O71" s="250"/>
      <c r="P71" s="233"/>
      <c r="R71" s="233"/>
      <c r="S71" s="233"/>
    </row>
    <row r="72" spans="2:21" ht="15" customHeight="1">
      <c r="I72" s="261"/>
      <c r="J72" s="261"/>
      <c r="K72" s="248"/>
      <c r="S72" s="233"/>
    </row>
    <row r="73" spans="2:21" ht="15" customHeight="1">
      <c r="S73" s="233"/>
    </row>
    <row r="74" spans="2:21" ht="15" customHeight="1">
      <c r="K74" s="161"/>
      <c r="P74" s="233"/>
      <c r="R74" s="233"/>
      <c r="S74" s="233"/>
    </row>
  </sheetData>
  <autoFilter ref="B9:L72" xr:uid="{12DEF0E4-D89B-429E-B2E6-FFB87583BF69}">
    <filterColumn colId="1" showButton="0"/>
  </autoFilter>
  <mergeCells count="71">
    <mergeCell ref="E69:I69"/>
    <mergeCell ref="E70:I70"/>
    <mergeCell ref="C63:D63"/>
    <mergeCell ref="C64:D64"/>
    <mergeCell ref="C65:D65"/>
    <mergeCell ref="C66:D66"/>
    <mergeCell ref="C67:D67"/>
    <mergeCell ref="E68:I68"/>
    <mergeCell ref="C62:D62"/>
    <mergeCell ref="C51:D51"/>
    <mergeCell ref="C52:D52"/>
    <mergeCell ref="C53:D53"/>
    <mergeCell ref="C54:D54"/>
    <mergeCell ref="C55:D55"/>
    <mergeCell ref="C56:D56"/>
    <mergeCell ref="C57:D57"/>
    <mergeCell ref="C58:D58"/>
    <mergeCell ref="C59:D59"/>
    <mergeCell ref="C60:D60"/>
    <mergeCell ref="C61:D61"/>
    <mergeCell ref="C50:D50"/>
    <mergeCell ref="C39:D39"/>
    <mergeCell ref="C40:D40"/>
    <mergeCell ref="C41:D41"/>
    <mergeCell ref="C42:D42"/>
    <mergeCell ref="C43:D43"/>
    <mergeCell ref="C44:D44"/>
    <mergeCell ref="C45:D45"/>
    <mergeCell ref="C46:D46"/>
    <mergeCell ref="C47:D47"/>
    <mergeCell ref="C48:D48"/>
    <mergeCell ref="C49:D49"/>
    <mergeCell ref="C38:D38"/>
    <mergeCell ref="C27:D27"/>
    <mergeCell ref="C28:D28"/>
    <mergeCell ref="C29:D29"/>
    <mergeCell ref="C30:D30"/>
    <mergeCell ref="C31:D31"/>
    <mergeCell ref="C32:D32"/>
    <mergeCell ref="C33:D33"/>
    <mergeCell ref="C34:D34"/>
    <mergeCell ref="C35:D35"/>
    <mergeCell ref="C36:D36"/>
    <mergeCell ref="C37:D37"/>
    <mergeCell ref="C26:D26"/>
    <mergeCell ref="C15:D15"/>
    <mergeCell ref="C16:D16"/>
    <mergeCell ref="C17:D17"/>
    <mergeCell ref="C18:D18"/>
    <mergeCell ref="C19:D19"/>
    <mergeCell ref="C20:D20"/>
    <mergeCell ref="C21:D21"/>
    <mergeCell ref="C22:D22"/>
    <mergeCell ref="C23:D23"/>
    <mergeCell ref="C24:D24"/>
    <mergeCell ref="C25:D25"/>
    <mergeCell ref="C14:D14"/>
    <mergeCell ref="B2:I2"/>
    <mergeCell ref="J2:L4"/>
    <mergeCell ref="B3:I3"/>
    <mergeCell ref="B4:I4"/>
    <mergeCell ref="B5:H8"/>
    <mergeCell ref="I5:K5"/>
    <mergeCell ref="I6:K6"/>
    <mergeCell ref="I7:K7"/>
    <mergeCell ref="I8:K8"/>
    <mergeCell ref="C9:D9"/>
    <mergeCell ref="C10:D10"/>
    <mergeCell ref="C11:D11"/>
    <mergeCell ref="C12:D12"/>
    <mergeCell ref="C13:D13"/>
  </mergeCells>
  <pageMargins left="0.7" right="0.7" top="0.75" bottom="0.75" header="0.3" footer="0.3"/>
  <pageSetup paperSize="119" scale="42" fitToHeight="0" orientation="portrait" r:id="rId1"/>
  <rowBreaks count="1" manualBreakCount="1">
    <brk id="68" min="1" max="9"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FF5C-1441-4EAC-B9A1-D9A98E16FAEB}">
  <dimension ref="B2:D28"/>
  <sheetViews>
    <sheetView workbookViewId="0">
      <selection activeCell="D30" sqref="D5:D30"/>
    </sheetView>
  </sheetViews>
  <sheetFormatPr baseColWidth="10" defaultColWidth="10.7109375" defaultRowHeight="15"/>
  <cols>
    <col min="1" max="1" width="10.7109375" style="163"/>
    <col min="2" max="2" width="4.7109375" style="163" bestFit="1" customWidth="1"/>
    <col min="3" max="3" width="51.28515625" style="163" customWidth="1"/>
    <col min="4" max="16384" width="10.7109375" style="163"/>
  </cols>
  <sheetData>
    <row r="2" spans="2:4" ht="30">
      <c r="B2" s="262" t="s">
        <v>205</v>
      </c>
      <c r="C2" s="263" t="s">
        <v>206</v>
      </c>
      <c r="D2" s="527" t="s">
        <v>69</v>
      </c>
    </row>
    <row r="3" spans="2:4">
      <c r="B3" s="264" t="s">
        <v>207</v>
      </c>
      <c r="C3" s="265" t="s">
        <v>208</v>
      </c>
      <c r="D3" s="527"/>
    </row>
    <row r="4" spans="2:4">
      <c r="B4" s="266" t="s">
        <v>209</v>
      </c>
      <c r="C4" s="267" t="s">
        <v>210</v>
      </c>
      <c r="D4" s="528"/>
    </row>
    <row r="5" spans="2:4">
      <c r="B5" s="268"/>
      <c r="C5" s="269" t="s">
        <v>211</v>
      </c>
      <c r="D5" s="270"/>
    </row>
    <row r="6" spans="2:4">
      <c r="B6" s="271"/>
      <c r="C6" s="272" t="s">
        <v>212</v>
      </c>
      <c r="D6" s="270"/>
    </row>
    <row r="7" spans="2:4">
      <c r="B7" s="271"/>
      <c r="C7" s="272" t="s">
        <v>213</v>
      </c>
      <c r="D7" s="270"/>
    </row>
    <row r="8" spans="2:4">
      <c r="B8" s="271"/>
      <c r="C8" s="272" t="s">
        <v>214</v>
      </c>
      <c r="D8" s="270"/>
    </row>
    <row r="9" spans="2:4">
      <c r="B9" s="271"/>
      <c r="C9" s="273" t="s">
        <v>215</v>
      </c>
    </row>
    <row r="10" spans="2:4">
      <c r="B10" s="271"/>
      <c r="C10" s="272" t="s">
        <v>216</v>
      </c>
      <c r="D10" s="270"/>
    </row>
    <row r="11" spans="2:4">
      <c r="B11" s="271"/>
      <c r="C11" s="272" t="s">
        <v>217</v>
      </c>
      <c r="D11" s="270"/>
    </row>
    <row r="12" spans="2:4">
      <c r="B12" s="271"/>
      <c r="C12" s="272" t="s">
        <v>218</v>
      </c>
      <c r="D12" s="270"/>
    </row>
    <row r="13" spans="2:4">
      <c r="B13" s="529"/>
      <c r="C13" s="274" t="s">
        <v>219</v>
      </c>
      <c r="D13" s="275"/>
    </row>
    <row r="14" spans="2:4">
      <c r="B14" s="530"/>
      <c r="C14" s="276" t="s">
        <v>220</v>
      </c>
    </row>
    <row r="15" spans="2:4">
      <c r="B15" s="271"/>
      <c r="C15" s="269" t="s">
        <v>221</v>
      </c>
      <c r="D15" s="277"/>
    </row>
    <row r="16" spans="2:4">
      <c r="B16" s="271"/>
      <c r="C16" s="278" t="s">
        <v>222</v>
      </c>
      <c r="D16" s="277"/>
    </row>
    <row r="17" spans="2:4">
      <c r="B17" s="271"/>
      <c r="C17" s="272" t="s">
        <v>223</v>
      </c>
      <c r="D17" s="270"/>
    </row>
    <row r="18" spans="2:4">
      <c r="B18" s="271"/>
      <c r="C18" s="272" t="s">
        <v>224</v>
      </c>
      <c r="D18" s="270"/>
    </row>
    <row r="19" spans="2:4">
      <c r="B19" s="271"/>
      <c r="C19" s="272" t="s">
        <v>225</v>
      </c>
      <c r="D19" s="270"/>
    </row>
    <row r="20" spans="2:4">
      <c r="B20" s="271"/>
      <c r="C20" s="272" t="s">
        <v>226</v>
      </c>
      <c r="D20" s="270"/>
    </row>
    <row r="21" spans="2:4">
      <c r="B21" s="271"/>
      <c r="C21" s="272" t="s">
        <v>227</v>
      </c>
      <c r="D21" s="270"/>
    </row>
    <row r="22" spans="2:4">
      <c r="B22" s="271"/>
      <c r="C22" s="272" t="s">
        <v>228</v>
      </c>
      <c r="D22" s="270"/>
    </row>
    <row r="23" spans="2:4">
      <c r="B23" s="271"/>
      <c r="C23" s="272" t="s">
        <v>229</v>
      </c>
      <c r="D23" s="270"/>
    </row>
    <row r="24" spans="2:4">
      <c r="B24" s="271"/>
      <c r="C24" s="272" t="s">
        <v>230</v>
      </c>
      <c r="D24" s="270"/>
    </row>
    <row r="25" spans="2:4">
      <c r="B25" s="271"/>
      <c r="C25" s="272" t="s">
        <v>231</v>
      </c>
      <c r="D25" s="270"/>
    </row>
    <row r="26" spans="2:4">
      <c r="B26" s="271"/>
      <c r="C26" s="272" t="s">
        <v>232</v>
      </c>
      <c r="D26" s="270"/>
    </row>
    <row r="27" spans="2:4">
      <c r="B27" s="271"/>
      <c r="C27" s="272" t="s">
        <v>233</v>
      </c>
      <c r="D27" s="270"/>
    </row>
    <row r="28" spans="2:4">
      <c r="B28" s="271"/>
      <c r="C28" s="279" t="s">
        <v>234</v>
      </c>
      <c r="D28" s="280"/>
    </row>
  </sheetData>
  <mergeCells count="2">
    <mergeCell ref="D2:D4"/>
    <mergeCell ref="B13:B1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2E79-BB7C-4A32-8CC3-D14394D89C90}">
  <dimension ref="A5:H30"/>
  <sheetViews>
    <sheetView showGridLines="0" view="pageBreakPreview" topLeftCell="A4" zoomScaleNormal="100" zoomScaleSheetLayoutView="100" workbookViewId="0">
      <selection activeCell="A21" sqref="A21:F23"/>
    </sheetView>
  </sheetViews>
  <sheetFormatPr baseColWidth="10" defaultColWidth="10.7109375" defaultRowHeight="14.25"/>
  <cols>
    <col min="1" max="1" width="29.28515625" style="291" customWidth="1"/>
    <col min="2" max="2" width="15.42578125" style="291" customWidth="1"/>
    <col min="3" max="3" width="17" style="291" customWidth="1"/>
    <col min="4" max="4" width="13.28515625" style="291" customWidth="1"/>
    <col min="5" max="5" width="10.7109375" style="291"/>
    <col min="6" max="6" width="30.28515625" style="291" customWidth="1"/>
    <col min="7" max="8" width="12" style="291" bestFit="1" customWidth="1"/>
    <col min="9" max="16384" width="10.7109375" style="291"/>
  </cols>
  <sheetData>
    <row r="5" spans="1:8" ht="15">
      <c r="A5" s="532"/>
      <c r="B5" s="532"/>
      <c r="C5" s="532"/>
      <c r="D5" s="532"/>
      <c r="E5" s="532"/>
      <c r="F5" s="532"/>
    </row>
    <row r="6" spans="1:8" ht="15">
      <c r="A6" s="533" t="s">
        <v>253</v>
      </c>
      <c r="B6" s="533"/>
      <c r="C6" s="533"/>
      <c r="D6" s="533"/>
      <c r="E6" s="533"/>
      <c r="F6" s="533"/>
    </row>
    <row r="7" spans="1:8" ht="15.75">
      <c r="A7" s="292"/>
      <c r="B7" s="293"/>
      <c r="C7" s="293"/>
      <c r="D7" s="293"/>
      <c r="E7" s="293"/>
      <c r="F7" s="293"/>
    </row>
    <row r="8" spans="1:8">
      <c r="A8" s="294" t="s">
        <v>254</v>
      </c>
      <c r="B8" s="295">
        <f>+'AIU  V2C'!L7</f>
        <v>0</v>
      </c>
      <c r="C8" s="296"/>
      <c r="D8" s="296"/>
      <c r="E8" s="297"/>
      <c r="F8" s="296"/>
    </row>
    <row r="9" spans="1:8" ht="25.5">
      <c r="A9" s="294" t="s">
        <v>255</v>
      </c>
      <c r="B9" s="298"/>
      <c r="C9" s="299"/>
      <c r="D9" s="300"/>
      <c r="E9" s="301"/>
      <c r="F9" s="299"/>
    </row>
    <row r="10" spans="1:8">
      <c r="A10" s="302" t="s">
        <v>256</v>
      </c>
      <c r="B10" s="303"/>
      <c r="C10" s="304"/>
      <c r="D10" s="304"/>
      <c r="E10" s="304"/>
      <c r="F10" s="304"/>
    </row>
    <row r="11" spans="1:8">
      <c r="A11" s="304"/>
      <c r="B11" s="304"/>
      <c r="C11" s="304"/>
      <c r="D11" s="304"/>
      <c r="E11" s="305"/>
      <c r="F11" s="304"/>
    </row>
    <row r="12" spans="1:8">
      <c r="A12" s="531" t="s">
        <v>257</v>
      </c>
      <c r="B12" s="534" t="s">
        <v>258</v>
      </c>
      <c r="C12" s="534"/>
      <c r="D12" s="534" t="s">
        <v>259</v>
      </c>
      <c r="E12" s="535" t="s">
        <v>260</v>
      </c>
      <c r="F12" s="536" t="s">
        <v>261</v>
      </c>
    </row>
    <row r="13" spans="1:8">
      <c r="A13" s="531"/>
      <c r="B13" s="306" t="s">
        <v>69</v>
      </c>
      <c r="C13" s="307" t="s">
        <v>262</v>
      </c>
      <c r="D13" s="534"/>
      <c r="E13" s="535"/>
      <c r="F13" s="536"/>
    </row>
    <row r="14" spans="1:8">
      <c r="A14" s="308" t="s">
        <v>263</v>
      </c>
      <c r="B14" s="309">
        <v>0.3</v>
      </c>
      <c r="C14" s="310">
        <f t="shared" ref="C14:C19" si="0">$B$8*B14</f>
        <v>0</v>
      </c>
      <c r="D14" s="311">
        <f>+$B$9+120</f>
        <v>120</v>
      </c>
      <c r="E14" s="312">
        <v>4.0000000000000001E-3</v>
      </c>
      <c r="F14" s="310">
        <f>+ROUND((C14*E14*D14/365),0)</f>
        <v>0</v>
      </c>
      <c r="G14" s="313"/>
      <c r="H14" s="313"/>
    </row>
    <row r="15" spans="1:8">
      <c r="A15" s="308" t="s">
        <v>264</v>
      </c>
      <c r="B15" s="309">
        <v>0.2</v>
      </c>
      <c r="C15" s="310">
        <f t="shared" si="0"/>
        <v>0</v>
      </c>
      <c r="D15" s="311">
        <f>+$B$9+120</f>
        <v>120</v>
      </c>
      <c r="E15" s="312">
        <v>4.0000000000000001E-3</v>
      </c>
      <c r="F15" s="310">
        <f>+ROUND((C15*E15*D15/365),0)</f>
        <v>0</v>
      </c>
      <c r="G15" s="313"/>
      <c r="H15" s="313"/>
    </row>
    <row r="16" spans="1:8">
      <c r="A16" s="314" t="s">
        <v>265</v>
      </c>
      <c r="B16" s="309">
        <v>0.2</v>
      </c>
      <c r="C16" s="310">
        <f t="shared" si="0"/>
        <v>0</v>
      </c>
      <c r="D16" s="311">
        <f t="shared" ref="D16" si="1">+$B$9+120</f>
        <v>120</v>
      </c>
      <c r="E16" s="312">
        <v>4.0000000000000001E-3</v>
      </c>
      <c r="F16" s="310">
        <f>+ROUND((C16*E16*D16/365),0)</f>
        <v>0</v>
      </c>
      <c r="G16" s="313"/>
      <c r="H16" s="313"/>
    </row>
    <row r="17" spans="1:8" ht="26.25" customHeight="1">
      <c r="A17" s="314" t="s">
        <v>266</v>
      </c>
      <c r="B17" s="309">
        <v>0.2</v>
      </c>
      <c r="C17" s="310">
        <f t="shared" si="0"/>
        <v>0</v>
      </c>
      <c r="D17" s="311">
        <f>+$B$9+(365*2)</f>
        <v>730</v>
      </c>
      <c r="E17" s="312">
        <v>2.5000000000000001E-3</v>
      </c>
      <c r="F17" s="310">
        <f t="shared" ref="F17:F19" si="2">+ROUND((C17*E17*D17/365),0)</f>
        <v>0</v>
      </c>
      <c r="G17" s="313"/>
      <c r="H17" s="313"/>
    </row>
    <row r="18" spans="1:8" ht="25.5">
      <c r="A18" s="314" t="s">
        <v>267</v>
      </c>
      <c r="B18" s="309">
        <v>0.2</v>
      </c>
      <c r="C18" s="310">
        <f t="shared" si="0"/>
        <v>0</v>
      </c>
      <c r="D18" s="311">
        <f>+$B$9+(365*3)</f>
        <v>1095</v>
      </c>
      <c r="E18" s="312">
        <v>4.0000000000000001E-3</v>
      </c>
      <c r="F18" s="310">
        <f t="shared" si="2"/>
        <v>0</v>
      </c>
      <c r="G18" s="313"/>
      <c r="H18" s="313"/>
    </row>
    <row r="19" spans="1:8">
      <c r="A19" s="314" t="s">
        <v>268</v>
      </c>
      <c r="B19" s="309">
        <v>0.2</v>
      </c>
      <c r="C19" s="310">
        <f t="shared" si="0"/>
        <v>0</v>
      </c>
      <c r="D19" s="311">
        <f>+B9</f>
        <v>0</v>
      </c>
      <c r="E19" s="312">
        <v>4.0000000000000001E-3</v>
      </c>
      <c r="F19" s="310">
        <f t="shared" si="2"/>
        <v>0</v>
      </c>
      <c r="G19" s="313"/>
      <c r="H19" s="313"/>
    </row>
    <row r="20" spans="1:8">
      <c r="A20" s="531" t="s">
        <v>269</v>
      </c>
      <c r="B20" s="531"/>
      <c r="C20" s="531"/>
      <c r="D20" s="531"/>
      <c r="E20" s="531"/>
      <c r="F20" s="315">
        <f>SUM(F14:F19)</f>
        <v>0</v>
      </c>
      <c r="G20" s="313"/>
      <c r="H20" s="313"/>
    </row>
    <row r="21" spans="1:8">
      <c r="A21" s="531" t="s">
        <v>270</v>
      </c>
      <c r="B21" s="531"/>
      <c r="C21" s="531"/>
      <c r="D21" s="531"/>
      <c r="E21" s="531"/>
      <c r="F21" s="315">
        <v>200000</v>
      </c>
      <c r="G21" s="313"/>
      <c r="H21" s="313"/>
    </row>
    <row r="22" spans="1:8">
      <c r="A22" s="531" t="s">
        <v>271</v>
      </c>
      <c r="B22" s="531"/>
      <c r="C22" s="531"/>
      <c r="D22" s="531"/>
      <c r="E22" s="531"/>
      <c r="F22" s="315">
        <f>ROUND(((F20+F21)*0.19),0)</f>
        <v>38000</v>
      </c>
      <c r="H22" s="313"/>
    </row>
    <row r="23" spans="1:8">
      <c r="A23" s="531" t="s">
        <v>110</v>
      </c>
      <c r="B23" s="531"/>
      <c r="C23" s="531"/>
      <c r="D23" s="531"/>
      <c r="E23" s="531"/>
      <c r="F23" s="315">
        <f>SUM(F20:F22)</f>
        <v>238000</v>
      </c>
      <c r="G23" s="313"/>
      <c r="H23" s="313"/>
    </row>
    <row r="25" spans="1:8">
      <c r="A25" s="304" t="s">
        <v>272</v>
      </c>
      <c r="B25" s="316" t="e">
        <f>F23/B8</f>
        <v>#DIV/0!</v>
      </c>
      <c r="C25" s="304"/>
      <c r="D25" s="317"/>
      <c r="E25" s="318"/>
      <c r="F25" s="318"/>
    </row>
    <row r="26" spans="1:8">
      <c r="A26" s="319"/>
      <c r="B26" s="320"/>
      <c r="C26" s="299" t="s">
        <v>273</v>
      </c>
      <c r="D26" s="299"/>
      <c r="E26" s="318"/>
      <c r="F26" s="299"/>
    </row>
    <row r="27" spans="1:8">
      <c r="A27" s="319"/>
      <c r="B27" s="317"/>
      <c r="C27" s="299"/>
      <c r="D27" s="299"/>
      <c r="E27" s="318"/>
      <c r="F27" s="299"/>
    </row>
    <row r="30" spans="1:8" ht="41.25" customHeight="1"/>
  </sheetData>
  <mergeCells count="11">
    <mergeCell ref="A20:E20"/>
    <mergeCell ref="A21:E21"/>
    <mergeCell ref="A22:E22"/>
    <mergeCell ref="A23:E23"/>
    <mergeCell ref="A5:F5"/>
    <mergeCell ref="A6:F6"/>
    <mergeCell ref="A12:A13"/>
    <mergeCell ref="B12:C12"/>
    <mergeCell ref="D12:D13"/>
    <mergeCell ref="E12:E13"/>
    <mergeCell ref="F12:F13"/>
  </mergeCells>
  <pageMargins left="0.7" right="0.7" top="0.75" bottom="0.75" header="0.3" footer="0.3"/>
  <pageSetup scale="71"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8F6A0-E262-4A2A-A4AA-0D96419B93A1}">
  <dimension ref="B2:IZ23"/>
  <sheetViews>
    <sheetView workbookViewId="0">
      <selection activeCell="L5" sqref="L5"/>
    </sheetView>
  </sheetViews>
  <sheetFormatPr baseColWidth="10" defaultColWidth="10.7109375" defaultRowHeight="15"/>
  <cols>
    <col min="1" max="11" width="10.7109375" style="163"/>
    <col min="12" max="12" width="13" style="163" bestFit="1" customWidth="1"/>
    <col min="13" max="16384" width="10.7109375" style="163"/>
  </cols>
  <sheetData>
    <row r="2" spans="2:260" ht="15.75" thickBot="1"/>
    <row r="3" spans="2:260" ht="36.75" thickBot="1">
      <c r="B3" s="171" t="s">
        <v>118</v>
      </c>
      <c r="C3" s="513" t="s">
        <v>119</v>
      </c>
      <c r="D3" s="513"/>
      <c r="E3" s="172" t="s">
        <v>120</v>
      </c>
      <c r="F3" s="173" t="s">
        <v>121</v>
      </c>
      <c r="G3" s="173" t="s">
        <v>122</v>
      </c>
      <c r="H3" s="174" t="s">
        <v>123</v>
      </c>
      <c r="I3" s="175" t="s">
        <v>124</v>
      </c>
      <c r="J3" s="175" t="s">
        <v>125</v>
      </c>
      <c r="K3" s="176" t="s">
        <v>126</v>
      </c>
      <c r="L3" s="177" t="s">
        <v>127</v>
      </c>
    </row>
    <row r="4" spans="2:260" s="155" customFormat="1" ht="15" customHeight="1">
      <c r="B4" s="180">
        <v>6</v>
      </c>
      <c r="C4" s="514" t="s">
        <v>190</v>
      </c>
      <c r="D4" s="514"/>
      <c r="E4" s="181"/>
      <c r="F4" s="281"/>
      <c r="G4" s="182"/>
      <c r="H4" s="183"/>
      <c r="I4" s="184"/>
      <c r="J4" s="185"/>
      <c r="K4" s="186"/>
      <c r="L4" s="187"/>
      <c r="M4" s="188"/>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217"/>
      <c r="EO4" s="217"/>
      <c r="EP4" s="217"/>
      <c r="EQ4" s="217"/>
      <c r="ER4" s="217"/>
      <c r="ES4" s="217"/>
      <c r="ET4" s="217"/>
      <c r="EU4" s="217"/>
      <c r="EV4" s="217"/>
      <c r="EW4" s="217"/>
      <c r="EX4" s="217"/>
      <c r="EY4" s="217"/>
      <c r="EZ4" s="217"/>
      <c r="FA4" s="217"/>
      <c r="FB4" s="217"/>
      <c r="FC4" s="217"/>
      <c r="FD4" s="217"/>
      <c r="FE4" s="217"/>
      <c r="FF4" s="217"/>
      <c r="FG4" s="217"/>
      <c r="FH4" s="217"/>
      <c r="FI4" s="217"/>
      <c r="FJ4" s="217"/>
      <c r="FK4" s="217"/>
      <c r="FL4" s="217"/>
      <c r="FM4" s="217"/>
      <c r="FN4" s="217"/>
      <c r="FO4" s="217"/>
      <c r="FP4" s="217"/>
      <c r="FQ4" s="217"/>
      <c r="FR4" s="217"/>
      <c r="FS4" s="217"/>
      <c r="FT4" s="217"/>
      <c r="FU4" s="217"/>
      <c r="FV4" s="217"/>
      <c r="FW4" s="217"/>
      <c r="FX4" s="217"/>
      <c r="FY4" s="217"/>
      <c r="FZ4" s="217"/>
      <c r="GA4" s="217"/>
      <c r="GB4" s="217"/>
      <c r="GC4" s="217"/>
      <c r="GD4" s="217"/>
      <c r="GE4" s="217"/>
      <c r="GF4" s="217"/>
      <c r="GG4" s="217"/>
      <c r="GH4" s="217"/>
      <c r="GI4" s="217"/>
      <c r="GJ4" s="217"/>
      <c r="GK4" s="217"/>
      <c r="GL4" s="217"/>
      <c r="GM4" s="217"/>
      <c r="GN4" s="217"/>
      <c r="GO4" s="217"/>
      <c r="GP4" s="217"/>
      <c r="GQ4" s="217"/>
      <c r="GR4" s="217"/>
      <c r="GS4" s="217"/>
      <c r="GT4" s="217"/>
      <c r="GU4" s="217"/>
      <c r="GV4" s="217"/>
      <c r="GW4" s="217"/>
      <c r="GX4" s="217"/>
      <c r="GY4" s="217"/>
      <c r="GZ4" s="217"/>
      <c r="HA4" s="217"/>
      <c r="HB4" s="217"/>
      <c r="HC4" s="217"/>
      <c r="HD4" s="217"/>
      <c r="HE4" s="217"/>
      <c r="HF4" s="217"/>
      <c r="HG4" s="217"/>
      <c r="HH4" s="217"/>
      <c r="HI4" s="217"/>
      <c r="HJ4" s="217"/>
      <c r="HK4" s="217"/>
      <c r="HL4" s="217"/>
      <c r="HM4" s="217"/>
      <c r="HN4" s="217"/>
      <c r="HO4" s="217"/>
      <c r="HP4" s="217"/>
      <c r="HQ4" s="217"/>
      <c r="HR4" s="217"/>
      <c r="HS4" s="217"/>
      <c r="HT4" s="217"/>
      <c r="HU4" s="217"/>
      <c r="HV4" s="217"/>
      <c r="HW4" s="217"/>
      <c r="HX4" s="217"/>
      <c r="HY4" s="217"/>
      <c r="HZ4" s="217"/>
      <c r="IA4" s="217"/>
      <c r="IB4" s="217"/>
      <c r="IC4" s="217"/>
      <c r="ID4" s="217"/>
      <c r="IE4" s="217"/>
      <c r="IF4" s="217"/>
      <c r="IG4" s="217"/>
      <c r="IH4" s="217"/>
      <c r="II4" s="217"/>
      <c r="IJ4" s="217"/>
      <c r="IK4" s="217"/>
      <c r="IL4" s="217"/>
      <c r="IM4" s="217"/>
      <c r="IN4" s="217"/>
      <c r="IO4" s="217"/>
      <c r="IP4" s="217"/>
      <c r="IQ4" s="217"/>
      <c r="IR4" s="217"/>
      <c r="IS4" s="217"/>
      <c r="IT4" s="217"/>
      <c r="IU4" s="217"/>
      <c r="IV4" s="217"/>
      <c r="IW4" s="217"/>
      <c r="IX4" s="217"/>
      <c r="IY4" s="217"/>
      <c r="IZ4" s="217"/>
    </row>
    <row r="5" spans="2:260" s="155" customFormat="1" ht="15" customHeight="1">
      <c r="B5" s="219">
        <v>6.1</v>
      </c>
      <c r="C5" s="485" t="s">
        <v>235</v>
      </c>
      <c r="D5" s="485"/>
      <c r="E5" s="218" t="s">
        <v>14</v>
      </c>
      <c r="F5" s="218"/>
      <c r="G5" s="191"/>
      <c r="H5" s="192"/>
      <c r="I5" s="193"/>
      <c r="J5" s="213"/>
      <c r="K5" s="195" t="e">
        <f>+L5/'AIU  V2C'!$L$7</f>
        <v>#DIV/0!</v>
      </c>
      <c r="L5" s="196">
        <f>ROUNDUP((G5*I5),0)</f>
        <v>0</v>
      </c>
      <c r="M5" s="188"/>
    </row>
    <row r="6" spans="2:260" s="155" customFormat="1" ht="15" customHeight="1">
      <c r="B6" s="219">
        <v>6.2</v>
      </c>
      <c r="C6" s="485" t="s">
        <v>236</v>
      </c>
      <c r="D6" s="485"/>
      <c r="E6" s="218" t="s">
        <v>14</v>
      </c>
      <c r="F6" s="218"/>
      <c r="G6" s="191"/>
      <c r="H6" s="192"/>
      <c r="I6" s="193"/>
      <c r="J6" s="213"/>
      <c r="K6" s="195" t="e">
        <f>+L6/'AIU  V2C'!$L$7</f>
        <v>#DIV/0!</v>
      </c>
      <c r="L6" s="196">
        <f t="shared" ref="L6:L22" si="0">ROUNDUP((G6*I6),0)</f>
        <v>0</v>
      </c>
      <c r="M6" s="188"/>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7"/>
      <c r="CY6" s="217"/>
      <c r="CZ6" s="217"/>
      <c r="DA6" s="217"/>
      <c r="DB6" s="217"/>
      <c r="DC6" s="217"/>
      <c r="DD6" s="217"/>
      <c r="DE6" s="217"/>
      <c r="DF6" s="217"/>
      <c r="DG6" s="217"/>
      <c r="DH6" s="217"/>
      <c r="DI6" s="217"/>
      <c r="DJ6" s="217"/>
      <c r="DK6" s="217"/>
      <c r="DL6" s="217"/>
      <c r="DM6" s="217"/>
      <c r="DN6" s="217"/>
      <c r="DO6" s="217"/>
      <c r="DP6" s="217"/>
      <c r="DQ6" s="217"/>
      <c r="DR6" s="217"/>
      <c r="DS6" s="217"/>
      <c r="DT6" s="217"/>
      <c r="DU6" s="217"/>
      <c r="DV6" s="217"/>
      <c r="DW6" s="217"/>
      <c r="DX6" s="217"/>
      <c r="DY6" s="217"/>
      <c r="DZ6" s="217"/>
      <c r="EA6" s="217"/>
      <c r="EB6" s="217"/>
      <c r="EC6" s="217"/>
      <c r="ED6" s="217"/>
      <c r="EE6" s="217"/>
      <c r="EF6" s="217"/>
      <c r="EG6" s="217"/>
      <c r="EH6" s="217"/>
      <c r="EI6" s="217"/>
      <c r="EJ6" s="217"/>
      <c r="EK6" s="217"/>
      <c r="EL6" s="217"/>
      <c r="EM6" s="217"/>
      <c r="EN6" s="217"/>
      <c r="EO6" s="217"/>
      <c r="EP6" s="217"/>
      <c r="EQ6" s="217"/>
      <c r="ER6" s="217"/>
      <c r="ES6" s="217"/>
      <c r="ET6" s="217"/>
      <c r="EU6" s="217"/>
      <c r="EV6" s="217"/>
      <c r="EW6" s="217"/>
      <c r="EX6" s="217"/>
      <c r="EY6" s="217"/>
      <c r="EZ6" s="217"/>
      <c r="FA6" s="217"/>
      <c r="FB6" s="217"/>
      <c r="FC6" s="217"/>
      <c r="FD6" s="217"/>
      <c r="FE6" s="217"/>
      <c r="FF6" s="217"/>
      <c r="FG6" s="217"/>
      <c r="FH6" s="217"/>
      <c r="FI6" s="217"/>
      <c r="FJ6" s="217"/>
      <c r="FK6" s="217"/>
      <c r="FL6" s="217"/>
      <c r="FM6" s="217"/>
      <c r="FN6" s="217"/>
      <c r="FO6" s="217"/>
      <c r="FP6" s="217"/>
      <c r="FQ6" s="217"/>
      <c r="FR6" s="217"/>
      <c r="FS6" s="217"/>
      <c r="FT6" s="217"/>
      <c r="FU6" s="217"/>
      <c r="FV6" s="217"/>
      <c r="FW6" s="217"/>
      <c r="FX6" s="217"/>
      <c r="FY6" s="217"/>
      <c r="FZ6" s="217"/>
      <c r="GA6" s="217"/>
      <c r="GB6" s="217"/>
      <c r="GC6" s="217"/>
      <c r="GD6" s="217"/>
      <c r="GE6" s="217"/>
      <c r="GF6" s="217"/>
      <c r="GG6" s="217"/>
      <c r="GH6" s="217"/>
      <c r="GI6" s="217"/>
      <c r="GJ6" s="217"/>
      <c r="GK6" s="217"/>
      <c r="GL6" s="217"/>
      <c r="GM6" s="217"/>
      <c r="GN6" s="217"/>
      <c r="GO6" s="217"/>
      <c r="GP6" s="217"/>
      <c r="GQ6" s="217"/>
      <c r="GR6" s="217"/>
      <c r="GS6" s="217"/>
      <c r="GT6" s="217"/>
      <c r="GU6" s="217"/>
      <c r="GV6" s="217"/>
      <c r="GW6" s="217"/>
      <c r="GX6" s="217"/>
      <c r="GY6" s="217"/>
      <c r="GZ6" s="217"/>
      <c r="HA6" s="217"/>
      <c r="HB6" s="217"/>
      <c r="HC6" s="217"/>
      <c r="HD6" s="217"/>
      <c r="HE6" s="217"/>
      <c r="HF6" s="217"/>
      <c r="HG6" s="217"/>
      <c r="HH6" s="217"/>
      <c r="HI6" s="217"/>
      <c r="HJ6" s="217"/>
      <c r="HK6" s="217"/>
      <c r="HL6" s="217"/>
      <c r="HM6" s="217"/>
      <c r="HN6" s="217"/>
      <c r="HO6" s="217"/>
      <c r="HP6" s="217"/>
      <c r="HQ6" s="217"/>
      <c r="HR6" s="217"/>
      <c r="HS6" s="217"/>
      <c r="HT6" s="217"/>
      <c r="HU6" s="217"/>
      <c r="HV6" s="217"/>
      <c r="HW6" s="217"/>
      <c r="HX6" s="217"/>
      <c r="HY6" s="217"/>
      <c r="HZ6" s="217"/>
      <c r="IA6" s="217"/>
      <c r="IB6" s="217"/>
      <c r="IC6" s="217"/>
      <c r="ID6" s="217"/>
      <c r="IE6" s="217"/>
      <c r="IF6" s="217"/>
      <c r="IG6" s="217"/>
      <c r="IH6" s="217"/>
      <c r="II6" s="217"/>
      <c r="IJ6" s="217"/>
      <c r="IK6" s="217"/>
      <c r="IL6" s="217"/>
      <c r="IM6" s="217"/>
      <c r="IN6" s="217"/>
      <c r="IO6" s="217"/>
      <c r="IP6" s="217"/>
      <c r="IQ6" s="217"/>
      <c r="IR6" s="217"/>
      <c r="IS6" s="217"/>
      <c r="IT6" s="217"/>
      <c r="IU6" s="217"/>
      <c r="IV6" s="217"/>
      <c r="IW6" s="217"/>
      <c r="IX6" s="217"/>
      <c r="IY6" s="217"/>
      <c r="IZ6" s="217"/>
    </row>
    <row r="7" spans="2:260" s="155" customFormat="1" ht="15" customHeight="1">
      <c r="B7" s="219">
        <v>6.3</v>
      </c>
      <c r="C7" s="485" t="s">
        <v>237</v>
      </c>
      <c r="D7" s="485"/>
      <c r="E7" s="218" t="s">
        <v>14</v>
      </c>
      <c r="F7" s="218"/>
      <c r="G7" s="191"/>
      <c r="H7" s="192"/>
      <c r="I7" s="193"/>
      <c r="J7" s="213"/>
      <c r="K7" s="195" t="e">
        <f>+L7/'AIU  V2C'!$L$7</f>
        <v>#DIV/0!</v>
      </c>
      <c r="L7" s="196">
        <f t="shared" si="0"/>
        <v>0</v>
      </c>
      <c r="M7" s="188"/>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7"/>
      <c r="CY7" s="217"/>
      <c r="CZ7" s="217"/>
      <c r="DA7" s="217"/>
      <c r="DB7" s="217"/>
      <c r="DC7" s="217"/>
      <c r="DD7" s="217"/>
      <c r="DE7" s="217"/>
      <c r="DF7" s="217"/>
      <c r="DG7" s="217"/>
      <c r="DH7" s="217"/>
      <c r="DI7" s="217"/>
      <c r="DJ7" s="217"/>
      <c r="DK7" s="217"/>
      <c r="DL7" s="217"/>
      <c r="DM7" s="217"/>
      <c r="DN7" s="217"/>
      <c r="DO7" s="217"/>
      <c r="DP7" s="217"/>
      <c r="DQ7" s="217"/>
      <c r="DR7" s="217"/>
      <c r="DS7" s="217"/>
      <c r="DT7" s="217"/>
      <c r="DU7" s="217"/>
      <c r="DV7" s="217"/>
      <c r="DW7" s="217"/>
      <c r="DX7" s="217"/>
      <c r="DY7" s="217"/>
      <c r="DZ7" s="217"/>
      <c r="EA7" s="217"/>
      <c r="EB7" s="217"/>
      <c r="EC7" s="217"/>
      <c r="ED7" s="217"/>
      <c r="EE7" s="217"/>
      <c r="EF7" s="217"/>
      <c r="EG7" s="217"/>
      <c r="EH7" s="217"/>
      <c r="EI7" s="217"/>
      <c r="EJ7" s="217"/>
      <c r="EK7" s="217"/>
      <c r="EL7" s="217"/>
      <c r="EM7" s="217"/>
      <c r="EN7" s="217"/>
      <c r="EO7" s="217"/>
      <c r="EP7" s="217"/>
      <c r="EQ7" s="217"/>
      <c r="ER7" s="217"/>
      <c r="ES7" s="217"/>
      <c r="ET7" s="217"/>
      <c r="EU7" s="217"/>
      <c r="EV7" s="217"/>
      <c r="EW7" s="217"/>
      <c r="EX7" s="217"/>
      <c r="EY7" s="217"/>
      <c r="EZ7" s="217"/>
      <c r="FA7" s="217"/>
      <c r="FB7" s="217"/>
      <c r="FC7" s="217"/>
      <c r="FD7" s="217"/>
      <c r="FE7" s="217"/>
      <c r="FF7" s="217"/>
      <c r="FG7" s="217"/>
      <c r="FH7" s="217"/>
      <c r="FI7" s="217"/>
      <c r="FJ7" s="217"/>
      <c r="FK7" s="217"/>
      <c r="FL7" s="217"/>
      <c r="FM7" s="217"/>
      <c r="FN7" s="217"/>
      <c r="FO7" s="217"/>
      <c r="FP7" s="217"/>
      <c r="FQ7" s="217"/>
      <c r="FR7" s="217"/>
      <c r="FS7" s="217"/>
      <c r="FT7" s="217"/>
      <c r="FU7" s="217"/>
      <c r="FV7" s="217"/>
      <c r="FW7" s="217"/>
      <c r="FX7" s="217"/>
      <c r="FY7" s="217"/>
      <c r="FZ7" s="217"/>
      <c r="GA7" s="217"/>
      <c r="GB7" s="217"/>
      <c r="GC7" s="217"/>
      <c r="GD7" s="217"/>
      <c r="GE7" s="217"/>
      <c r="GF7" s="217"/>
      <c r="GG7" s="217"/>
      <c r="GH7" s="217"/>
      <c r="GI7" s="217"/>
      <c r="GJ7" s="217"/>
      <c r="GK7" s="217"/>
      <c r="GL7" s="217"/>
      <c r="GM7" s="217"/>
      <c r="GN7" s="217"/>
      <c r="GO7" s="217"/>
      <c r="GP7" s="217"/>
      <c r="GQ7" s="217"/>
      <c r="GR7" s="217"/>
      <c r="GS7" s="217"/>
      <c r="GT7" s="217"/>
      <c r="GU7" s="217"/>
      <c r="GV7" s="217"/>
      <c r="GW7" s="217"/>
      <c r="GX7" s="217"/>
      <c r="GY7" s="217"/>
      <c r="GZ7" s="217"/>
      <c r="HA7" s="217"/>
      <c r="HB7" s="217"/>
      <c r="HC7" s="217"/>
      <c r="HD7" s="217"/>
      <c r="HE7" s="217"/>
      <c r="HF7" s="217"/>
      <c r="HG7" s="217"/>
      <c r="HH7" s="217"/>
      <c r="HI7" s="217"/>
      <c r="HJ7" s="217"/>
      <c r="HK7" s="217"/>
      <c r="HL7" s="217"/>
      <c r="HM7" s="217"/>
      <c r="HN7" s="217"/>
      <c r="HO7" s="217"/>
      <c r="HP7" s="217"/>
      <c r="HQ7" s="217"/>
      <c r="HR7" s="217"/>
      <c r="HS7" s="217"/>
      <c r="HT7" s="217"/>
      <c r="HU7" s="217"/>
      <c r="HV7" s="217"/>
      <c r="HW7" s="217"/>
      <c r="HX7" s="217"/>
      <c r="HY7" s="217"/>
      <c r="HZ7" s="217"/>
      <c r="IA7" s="217"/>
      <c r="IB7" s="217"/>
      <c r="IC7" s="217"/>
      <c r="ID7" s="217"/>
      <c r="IE7" s="217"/>
      <c r="IF7" s="217"/>
      <c r="IG7" s="217"/>
      <c r="IH7" s="217"/>
      <c r="II7" s="217"/>
      <c r="IJ7" s="217"/>
      <c r="IK7" s="217"/>
      <c r="IL7" s="217"/>
      <c r="IM7" s="217"/>
      <c r="IN7" s="217"/>
      <c r="IO7" s="217"/>
      <c r="IP7" s="217"/>
      <c r="IQ7" s="217"/>
      <c r="IR7" s="217"/>
      <c r="IS7" s="217"/>
      <c r="IT7" s="217"/>
      <c r="IU7" s="217"/>
      <c r="IV7" s="217"/>
      <c r="IW7" s="217"/>
      <c r="IX7" s="217"/>
      <c r="IY7" s="217"/>
      <c r="IZ7" s="217"/>
    </row>
    <row r="8" spans="2:260" s="155" customFormat="1" ht="15" customHeight="1">
      <c r="B8" s="219">
        <v>6.4</v>
      </c>
      <c r="C8" s="485" t="s">
        <v>238</v>
      </c>
      <c r="D8" s="485"/>
      <c r="E8" s="218" t="s">
        <v>14</v>
      </c>
      <c r="F8" s="218"/>
      <c r="G8" s="191"/>
      <c r="H8" s="192"/>
      <c r="I8" s="193"/>
      <c r="J8" s="213"/>
      <c r="K8" s="195" t="e">
        <f>+L8/'AIU  V2C'!$L$7</f>
        <v>#DIV/0!</v>
      </c>
      <c r="L8" s="196">
        <f t="shared" si="0"/>
        <v>0</v>
      </c>
      <c r="M8" s="188"/>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7"/>
      <c r="BV8" s="217"/>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7"/>
      <c r="CY8" s="217"/>
      <c r="CZ8" s="217"/>
      <c r="DA8" s="217"/>
      <c r="DB8" s="217"/>
      <c r="DC8" s="217"/>
      <c r="DD8" s="217"/>
      <c r="DE8" s="217"/>
      <c r="DF8" s="217"/>
      <c r="DG8" s="217"/>
      <c r="DH8" s="217"/>
      <c r="DI8" s="217"/>
      <c r="DJ8" s="217"/>
      <c r="DK8" s="217"/>
      <c r="DL8" s="217"/>
      <c r="DM8" s="217"/>
      <c r="DN8" s="217"/>
      <c r="DO8" s="217"/>
      <c r="DP8" s="217"/>
      <c r="DQ8" s="217"/>
      <c r="DR8" s="217"/>
      <c r="DS8" s="217"/>
      <c r="DT8" s="217"/>
      <c r="DU8" s="217"/>
      <c r="DV8" s="217"/>
      <c r="DW8" s="217"/>
      <c r="DX8" s="217"/>
      <c r="DY8" s="217"/>
      <c r="DZ8" s="217"/>
      <c r="EA8" s="217"/>
      <c r="EB8" s="217"/>
      <c r="EC8" s="217"/>
      <c r="ED8" s="217"/>
      <c r="EE8" s="217"/>
      <c r="EF8" s="217"/>
      <c r="EG8" s="217"/>
      <c r="EH8" s="217"/>
      <c r="EI8" s="217"/>
      <c r="EJ8" s="217"/>
      <c r="EK8" s="217"/>
      <c r="EL8" s="217"/>
      <c r="EM8" s="217"/>
      <c r="EN8" s="217"/>
      <c r="EO8" s="217"/>
      <c r="EP8" s="217"/>
      <c r="EQ8" s="217"/>
      <c r="ER8" s="217"/>
      <c r="ES8" s="217"/>
      <c r="ET8" s="217"/>
      <c r="EU8" s="217"/>
      <c r="EV8" s="217"/>
      <c r="EW8" s="217"/>
      <c r="EX8" s="217"/>
      <c r="EY8" s="217"/>
      <c r="EZ8" s="217"/>
      <c r="FA8" s="217"/>
      <c r="FB8" s="217"/>
      <c r="FC8" s="217"/>
      <c r="FD8" s="217"/>
      <c r="FE8" s="217"/>
      <c r="FF8" s="217"/>
      <c r="FG8" s="217"/>
      <c r="FH8" s="217"/>
      <c r="FI8" s="217"/>
      <c r="FJ8" s="217"/>
      <c r="FK8" s="217"/>
      <c r="FL8" s="217"/>
      <c r="FM8" s="217"/>
      <c r="FN8" s="217"/>
      <c r="FO8" s="217"/>
      <c r="FP8" s="217"/>
      <c r="FQ8" s="217"/>
      <c r="FR8" s="217"/>
      <c r="FS8" s="217"/>
      <c r="FT8" s="217"/>
      <c r="FU8" s="217"/>
      <c r="FV8" s="217"/>
      <c r="FW8" s="217"/>
      <c r="FX8" s="217"/>
      <c r="FY8" s="217"/>
      <c r="FZ8" s="217"/>
      <c r="GA8" s="217"/>
      <c r="GB8" s="217"/>
      <c r="GC8" s="217"/>
      <c r="GD8" s="217"/>
      <c r="GE8" s="217"/>
      <c r="GF8" s="217"/>
      <c r="GG8" s="217"/>
      <c r="GH8" s="217"/>
      <c r="GI8" s="217"/>
      <c r="GJ8" s="217"/>
      <c r="GK8" s="217"/>
      <c r="GL8" s="217"/>
      <c r="GM8" s="217"/>
      <c r="GN8" s="217"/>
      <c r="GO8" s="217"/>
      <c r="GP8" s="217"/>
      <c r="GQ8" s="217"/>
      <c r="GR8" s="217"/>
      <c r="GS8" s="217"/>
      <c r="GT8" s="217"/>
      <c r="GU8" s="217"/>
      <c r="GV8" s="217"/>
      <c r="GW8" s="217"/>
      <c r="GX8" s="217"/>
      <c r="GY8" s="217"/>
      <c r="GZ8" s="217"/>
      <c r="HA8" s="217"/>
      <c r="HB8" s="217"/>
      <c r="HC8" s="217"/>
      <c r="HD8" s="217"/>
      <c r="HE8" s="217"/>
      <c r="HF8" s="217"/>
      <c r="HG8" s="217"/>
      <c r="HH8" s="217"/>
      <c r="HI8" s="217"/>
      <c r="HJ8" s="217"/>
      <c r="HK8" s="217"/>
      <c r="HL8" s="217"/>
      <c r="HM8" s="217"/>
      <c r="HN8" s="217"/>
      <c r="HO8" s="217"/>
      <c r="HP8" s="217"/>
      <c r="HQ8" s="217"/>
      <c r="HR8" s="217"/>
      <c r="HS8" s="217"/>
      <c r="HT8" s="217"/>
      <c r="HU8" s="217"/>
      <c r="HV8" s="217"/>
      <c r="HW8" s="217"/>
      <c r="HX8" s="217"/>
      <c r="HY8" s="217"/>
      <c r="HZ8" s="217"/>
      <c r="IA8" s="217"/>
      <c r="IB8" s="217"/>
      <c r="IC8" s="217"/>
      <c r="ID8" s="217"/>
      <c r="IE8" s="217"/>
      <c r="IF8" s="217"/>
      <c r="IG8" s="217"/>
      <c r="IH8" s="217"/>
      <c r="II8" s="217"/>
      <c r="IJ8" s="217"/>
      <c r="IK8" s="217"/>
      <c r="IL8" s="217"/>
      <c r="IM8" s="217"/>
      <c r="IN8" s="217"/>
      <c r="IO8" s="217"/>
      <c r="IP8" s="217"/>
      <c r="IQ8" s="217"/>
      <c r="IR8" s="217"/>
      <c r="IS8" s="217"/>
      <c r="IT8" s="217"/>
      <c r="IU8" s="217"/>
      <c r="IV8" s="217"/>
      <c r="IW8" s="217"/>
      <c r="IX8" s="217"/>
      <c r="IY8" s="217"/>
      <c r="IZ8" s="217"/>
    </row>
    <row r="9" spans="2:260" s="155" customFormat="1" ht="15" customHeight="1">
      <c r="B9" s="219">
        <v>6.5</v>
      </c>
      <c r="C9" s="515" t="s">
        <v>239</v>
      </c>
      <c r="D9" s="516"/>
      <c r="E9" s="218" t="s">
        <v>14</v>
      </c>
      <c r="F9" s="218"/>
      <c r="G9" s="191"/>
      <c r="H9" s="192"/>
      <c r="I9" s="193"/>
      <c r="J9" s="213"/>
      <c r="K9" s="195" t="e">
        <f>+L9/'AIU  V2C'!$L$7</f>
        <v>#DIV/0!</v>
      </c>
      <c r="L9" s="196">
        <f t="shared" si="0"/>
        <v>0</v>
      </c>
      <c r="M9" s="188"/>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7"/>
      <c r="BY9" s="217"/>
      <c r="BZ9" s="217"/>
      <c r="CA9" s="217"/>
      <c r="CB9" s="217"/>
      <c r="CC9" s="217"/>
      <c r="CD9" s="217"/>
      <c r="CE9" s="217"/>
      <c r="CF9" s="217"/>
      <c r="CG9" s="217"/>
      <c r="CH9" s="217"/>
      <c r="CI9" s="217"/>
      <c r="CJ9" s="217"/>
      <c r="CK9" s="217"/>
      <c r="CL9" s="217"/>
      <c r="CM9" s="217"/>
      <c r="CN9" s="217"/>
      <c r="CO9" s="217"/>
      <c r="CP9" s="217"/>
      <c r="CQ9" s="217"/>
      <c r="CR9" s="217"/>
      <c r="CS9" s="217"/>
      <c r="CT9" s="217"/>
      <c r="CU9" s="217"/>
      <c r="CV9" s="217"/>
      <c r="CW9" s="217"/>
      <c r="CX9" s="217"/>
      <c r="CY9" s="217"/>
      <c r="CZ9" s="217"/>
      <c r="DA9" s="217"/>
      <c r="DB9" s="217"/>
      <c r="DC9" s="217"/>
      <c r="DD9" s="217"/>
      <c r="DE9" s="217"/>
      <c r="DF9" s="217"/>
      <c r="DG9" s="217"/>
      <c r="DH9" s="217"/>
      <c r="DI9" s="217"/>
      <c r="DJ9" s="217"/>
      <c r="DK9" s="217"/>
      <c r="DL9" s="217"/>
      <c r="DM9" s="217"/>
      <c r="DN9" s="217"/>
      <c r="DO9" s="217"/>
      <c r="DP9" s="217"/>
      <c r="DQ9" s="217"/>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c r="EQ9" s="217"/>
      <c r="ER9" s="217"/>
      <c r="ES9" s="217"/>
      <c r="ET9" s="217"/>
      <c r="EU9" s="217"/>
      <c r="EV9" s="217"/>
      <c r="EW9" s="217"/>
      <c r="EX9" s="217"/>
      <c r="EY9" s="217"/>
      <c r="EZ9" s="217"/>
      <c r="FA9" s="217"/>
      <c r="FB9" s="217"/>
      <c r="FC9" s="217"/>
      <c r="FD9" s="217"/>
      <c r="FE9" s="217"/>
      <c r="FF9" s="217"/>
      <c r="FG9" s="217"/>
      <c r="FH9" s="217"/>
      <c r="FI9" s="217"/>
      <c r="FJ9" s="217"/>
      <c r="FK9" s="217"/>
      <c r="FL9" s="217"/>
      <c r="FM9" s="217"/>
      <c r="FN9" s="217"/>
      <c r="FO9" s="217"/>
      <c r="FP9" s="217"/>
      <c r="FQ9" s="217"/>
      <c r="FR9" s="217"/>
      <c r="FS9" s="217"/>
      <c r="FT9" s="217"/>
      <c r="FU9" s="217"/>
      <c r="FV9" s="217"/>
      <c r="FW9" s="217"/>
      <c r="FX9" s="217"/>
      <c r="FY9" s="217"/>
      <c r="FZ9" s="217"/>
      <c r="GA9" s="217"/>
      <c r="GB9" s="217"/>
      <c r="GC9" s="217"/>
      <c r="GD9" s="217"/>
      <c r="GE9" s="217"/>
      <c r="GF9" s="217"/>
      <c r="GG9" s="217"/>
      <c r="GH9" s="217"/>
      <c r="GI9" s="217"/>
      <c r="GJ9" s="217"/>
      <c r="GK9" s="217"/>
      <c r="GL9" s="217"/>
      <c r="GM9" s="217"/>
      <c r="GN9" s="217"/>
      <c r="GO9" s="217"/>
      <c r="GP9" s="217"/>
      <c r="GQ9" s="217"/>
      <c r="GR9" s="217"/>
      <c r="GS9" s="217"/>
      <c r="GT9" s="217"/>
      <c r="GU9" s="217"/>
      <c r="GV9" s="217"/>
      <c r="GW9" s="217"/>
      <c r="GX9" s="217"/>
      <c r="GY9" s="217"/>
      <c r="GZ9" s="217"/>
      <c r="HA9" s="217"/>
      <c r="HB9" s="217"/>
      <c r="HC9" s="217"/>
      <c r="HD9" s="217"/>
      <c r="HE9" s="217"/>
      <c r="HF9" s="217"/>
      <c r="HG9" s="217"/>
      <c r="HH9" s="217"/>
      <c r="HI9" s="217"/>
      <c r="HJ9" s="217"/>
      <c r="HK9" s="217"/>
      <c r="HL9" s="217"/>
      <c r="HM9" s="217"/>
      <c r="HN9" s="217"/>
      <c r="HO9" s="217"/>
      <c r="HP9" s="217"/>
      <c r="HQ9" s="217"/>
      <c r="HR9" s="217"/>
      <c r="HS9" s="217"/>
      <c r="HT9" s="217"/>
      <c r="HU9" s="217"/>
      <c r="HV9" s="217"/>
      <c r="HW9" s="217"/>
      <c r="HX9" s="217"/>
      <c r="HY9" s="217"/>
      <c r="HZ9" s="217"/>
      <c r="IA9" s="217"/>
      <c r="IB9" s="217"/>
      <c r="IC9" s="217"/>
      <c r="ID9" s="217"/>
      <c r="IE9" s="217"/>
      <c r="IF9" s="217"/>
      <c r="IG9" s="217"/>
      <c r="IH9" s="217"/>
      <c r="II9" s="217"/>
      <c r="IJ9" s="217"/>
      <c r="IK9" s="217"/>
      <c r="IL9" s="217"/>
      <c r="IM9" s="217"/>
      <c r="IN9" s="217"/>
      <c r="IO9" s="217"/>
      <c r="IP9" s="217"/>
      <c r="IQ9" s="217"/>
      <c r="IR9" s="217"/>
      <c r="IS9" s="217"/>
      <c r="IT9" s="217"/>
      <c r="IU9" s="217"/>
      <c r="IV9" s="217"/>
      <c r="IW9" s="217"/>
      <c r="IX9" s="217"/>
      <c r="IY9" s="217"/>
      <c r="IZ9" s="217"/>
    </row>
    <row r="10" spans="2:260" s="155" customFormat="1" ht="15" customHeight="1">
      <c r="B10" s="219">
        <v>6.6</v>
      </c>
      <c r="C10" s="485" t="s">
        <v>240</v>
      </c>
      <c r="D10" s="485"/>
      <c r="E10" s="218" t="s">
        <v>14</v>
      </c>
      <c r="F10" s="218"/>
      <c r="G10" s="191"/>
      <c r="H10" s="192"/>
      <c r="I10" s="193"/>
      <c r="J10" s="213"/>
      <c r="K10" s="195" t="e">
        <f>+L10/'AIU  V2C'!$L$7</f>
        <v>#DIV/0!</v>
      </c>
      <c r="L10" s="196">
        <f t="shared" si="0"/>
        <v>0</v>
      </c>
      <c r="M10" s="188"/>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O10" s="217"/>
      <c r="BP10" s="217"/>
      <c r="BQ10" s="217"/>
      <c r="BR10" s="217"/>
      <c r="BS10" s="217"/>
      <c r="BT10" s="217"/>
      <c r="BU10" s="217"/>
      <c r="BV10" s="217"/>
      <c r="BW10" s="217"/>
      <c r="BX10" s="217"/>
      <c r="BY10" s="217"/>
      <c r="BZ10" s="217"/>
      <c r="CA10" s="217"/>
      <c r="CB10" s="217"/>
      <c r="CC10" s="217"/>
      <c r="CD10" s="217"/>
      <c r="CE10" s="217"/>
      <c r="CF10" s="217"/>
      <c r="CG10" s="217"/>
      <c r="CH10" s="217"/>
      <c r="CI10" s="217"/>
      <c r="CJ10" s="217"/>
      <c r="CK10" s="217"/>
      <c r="CL10" s="217"/>
      <c r="CM10" s="217"/>
      <c r="CN10" s="217"/>
      <c r="CO10" s="217"/>
      <c r="CP10" s="217"/>
      <c r="CQ10" s="217"/>
      <c r="CR10" s="217"/>
      <c r="CS10" s="217"/>
      <c r="CT10" s="217"/>
      <c r="CU10" s="217"/>
      <c r="CV10" s="217"/>
      <c r="CW10" s="217"/>
      <c r="CX10" s="217"/>
      <c r="CY10" s="217"/>
      <c r="CZ10" s="217"/>
      <c r="DA10" s="217"/>
      <c r="DB10" s="217"/>
      <c r="DC10" s="217"/>
      <c r="DD10" s="217"/>
      <c r="DE10" s="217"/>
      <c r="DF10" s="217"/>
      <c r="DG10" s="217"/>
      <c r="DH10" s="217"/>
      <c r="DI10" s="217"/>
      <c r="DJ10" s="217"/>
      <c r="DK10" s="217"/>
      <c r="DL10" s="217"/>
      <c r="DM10" s="217"/>
      <c r="DN10" s="217"/>
      <c r="DO10" s="217"/>
      <c r="DP10" s="217"/>
      <c r="DQ10" s="217"/>
      <c r="DR10" s="217"/>
      <c r="DS10" s="217"/>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c r="EQ10" s="217"/>
      <c r="ER10" s="217"/>
      <c r="ES10" s="217"/>
      <c r="ET10" s="217"/>
      <c r="EU10" s="217"/>
      <c r="EV10" s="217"/>
      <c r="EW10" s="217"/>
      <c r="EX10" s="217"/>
      <c r="EY10" s="217"/>
      <c r="EZ10" s="217"/>
      <c r="FA10" s="217"/>
      <c r="FB10" s="217"/>
      <c r="FC10" s="217"/>
      <c r="FD10" s="217"/>
      <c r="FE10" s="217"/>
      <c r="FF10" s="217"/>
      <c r="FG10" s="217"/>
      <c r="FH10" s="217"/>
      <c r="FI10" s="217"/>
      <c r="FJ10" s="217"/>
      <c r="FK10" s="217"/>
      <c r="FL10" s="217"/>
      <c r="FM10" s="217"/>
      <c r="FN10" s="217"/>
      <c r="FO10" s="217"/>
      <c r="FP10" s="217"/>
      <c r="FQ10" s="217"/>
      <c r="FR10" s="217"/>
      <c r="FS10" s="217"/>
      <c r="FT10" s="217"/>
      <c r="FU10" s="217"/>
      <c r="FV10" s="217"/>
      <c r="FW10" s="217"/>
      <c r="FX10" s="217"/>
      <c r="FY10" s="217"/>
      <c r="FZ10" s="217"/>
      <c r="GA10" s="217"/>
      <c r="GB10" s="217"/>
      <c r="GC10" s="217"/>
      <c r="GD10" s="217"/>
      <c r="GE10" s="217"/>
      <c r="GF10" s="217"/>
      <c r="GG10" s="217"/>
      <c r="GH10" s="217"/>
      <c r="GI10" s="217"/>
      <c r="GJ10" s="217"/>
      <c r="GK10" s="217"/>
      <c r="GL10" s="217"/>
      <c r="GM10" s="217"/>
      <c r="GN10" s="217"/>
      <c r="GO10" s="217"/>
      <c r="GP10" s="217"/>
      <c r="GQ10" s="217"/>
      <c r="GR10" s="217"/>
      <c r="GS10" s="217"/>
      <c r="GT10" s="217"/>
      <c r="GU10" s="217"/>
      <c r="GV10" s="217"/>
      <c r="GW10" s="217"/>
      <c r="GX10" s="217"/>
      <c r="GY10" s="217"/>
      <c r="GZ10" s="217"/>
      <c r="HA10" s="217"/>
      <c r="HB10" s="217"/>
      <c r="HC10" s="217"/>
      <c r="HD10" s="217"/>
      <c r="HE10" s="217"/>
      <c r="HF10" s="217"/>
      <c r="HG10" s="217"/>
      <c r="HH10" s="217"/>
      <c r="HI10" s="217"/>
      <c r="HJ10" s="217"/>
      <c r="HK10" s="217"/>
      <c r="HL10" s="217"/>
      <c r="HM10" s="217"/>
      <c r="HN10" s="217"/>
      <c r="HO10" s="217"/>
      <c r="HP10" s="217"/>
      <c r="HQ10" s="217"/>
      <c r="HR10" s="217"/>
      <c r="HS10" s="217"/>
      <c r="HT10" s="217"/>
      <c r="HU10" s="217"/>
      <c r="HV10" s="217"/>
      <c r="HW10" s="217"/>
      <c r="HX10" s="217"/>
      <c r="HY10" s="217"/>
      <c r="HZ10" s="217"/>
      <c r="IA10" s="217"/>
      <c r="IB10" s="217"/>
      <c r="IC10" s="217"/>
      <c r="ID10" s="217"/>
      <c r="IE10" s="217"/>
      <c r="IF10" s="217"/>
      <c r="IG10" s="217"/>
      <c r="IH10" s="217"/>
      <c r="II10" s="217"/>
      <c r="IJ10" s="217"/>
      <c r="IK10" s="217"/>
      <c r="IL10" s="217"/>
      <c r="IM10" s="217"/>
      <c r="IN10" s="217"/>
      <c r="IO10" s="217"/>
      <c r="IP10" s="217"/>
      <c r="IQ10" s="217"/>
      <c r="IR10" s="217"/>
      <c r="IS10" s="217"/>
      <c r="IT10" s="217"/>
      <c r="IU10" s="217"/>
      <c r="IV10" s="217"/>
      <c r="IW10" s="217"/>
      <c r="IX10" s="217"/>
      <c r="IY10" s="217"/>
      <c r="IZ10" s="217"/>
    </row>
    <row r="11" spans="2:260" s="155" customFormat="1" ht="15" customHeight="1">
      <c r="B11" s="219">
        <v>6.7</v>
      </c>
      <c r="C11" s="485" t="s">
        <v>241</v>
      </c>
      <c r="D11" s="485"/>
      <c r="E11" s="218" t="s">
        <v>14</v>
      </c>
      <c r="F11" s="218"/>
      <c r="G11" s="191"/>
      <c r="H11" s="192"/>
      <c r="I11" s="193"/>
      <c r="J11" s="213"/>
      <c r="K11" s="195" t="e">
        <f>+L11/'AIU  V2C'!$L$7</f>
        <v>#DIV/0!</v>
      </c>
      <c r="L11" s="196">
        <f t="shared" si="0"/>
        <v>0</v>
      </c>
      <c r="M11" s="188"/>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7"/>
      <c r="DD11" s="217"/>
      <c r="DE11" s="217"/>
      <c r="DF11" s="217"/>
      <c r="DG11" s="217"/>
      <c r="DH11" s="217"/>
      <c r="DI11" s="217"/>
      <c r="DJ11" s="217"/>
      <c r="DK11" s="217"/>
      <c r="DL11" s="217"/>
      <c r="DM11" s="217"/>
      <c r="DN11" s="217"/>
      <c r="DO11" s="217"/>
      <c r="DP11" s="217"/>
      <c r="DQ11" s="217"/>
      <c r="DR11" s="217"/>
      <c r="DS11" s="217"/>
      <c r="DT11" s="217"/>
      <c r="DU11" s="217"/>
      <c r="DV11" s="217"/>
      <c r="DW11" s="217"/>
      <c r="DX11" s="217"/>
      <c r="DY11" s="217"/>
      <c r="DZ11" s="217"/>
      <c r="EA11" s="217"/>
      <c r="EB11" s="217"/>
      <c r="EC11" s="217"/>
      <c r="ED11" s="217"/>
      <c r="EE11" s="217"/>
      <c r="EF11" s="217"/>
      <c r="EG11" s="217"/>
      <c r="EH11" s="217"/>
      <c r="EI11" s="217"/>
      <c r="EJ11" s="217"/>
      <c r="EK11" s="217"/>
      <c r="EL11" s="217"/>
      <c r="EM11" s="217"/>
      <c r="EN11" s="217"/>
      <c r="EO11" s="217"/>
      <c r="EP11" s="217"/>
      <c r="EQ11" s="217"/>
      <c r="ER11" s="217"/>
      <c r="ES11" s="217"/>
      <c r="ET11" s="217"/>
      <c r="EU11" s="217"/>
      <c r="EV11" s="217"/>
      <c r="EW11" s="217"/>
      <c r="EX11" s="217"/>
      <c r="EY11" s="217"/>
      <c r="EZ11" s="217"/>
      <c r="FA11" s="217"/>
      <c r="FB11" s="217"/>
      <c r="FC11" s="217"/>
      <c r="FD11" s="217"/>
      <c r="FE11" s="217"/>
      <c r="FF11" s="217"/>
      <c r="FG11" s="217"/>
      <c r="FH11" s="217"/>
      <c r="FI11" s="217"/>
      <c r="FJ11" s="217"/>
      <c r="FK11" s="217"/>
      <c r="FL11" s="217"/>
      <c r="FM11" s="217"/>
      <c r="FN11" s="217"/>
      <c r="FO11" s="217"/>
      <c r="FP11" s="217"/>
      <c r="FQ11" s="217"/>
      <c r="FR11" s="217"/>
      <c r="FS11" s="217"/>
      <c r="FT11" s="217"/>
      <c r="FU11" s="217"/>
      <c r="FV11" s="217"/>
      <c r="FW11" s="217"/>
      <c r="FX11" s="217"/>
      <c r="FY11" s="217"/>
      <c r="FZ11" s="217"/>
      <c r="GA11" s="217"/>
      <c r="GB11" s="217"/>
      <c r="GC11" s="217"/>
      <c r="GD11" s="217"/>
      <c r="GE11" s="217"/>
      <c r="GF11" s="217"/>
      <c r="GG11" s="217"/>
      <c r="GH11" s="217"/>
      <c r="GI11" s="217"/>
      <c r="GJ11" s="217"/>
      <c r="GK11" s="217"/>
      <c r="GL11" s="217"/>
      <c r="GM11" s="217"/>
      <c r="GN11" s="217"/>
      <c r="GO11" s="217"/>
      <c r="GP11" s="217"/>
      <c r="GQ11" s="217"/>
      <c r="GR11" s="217"/>
      <c r="GS11" s="217"/>
      <c r="GT11" s="217"/>
      <c r="GU11" s="217"/>
      <c r="GV11" s="217"/>
      <c r="GW11" s="217"/>
      <c r="GX11" s="217"/>
      <c r="GY11" s="217"/>
      <c r="GZ11" s="217"/>
      <c r="HA11" s="217"/>
      <c r="HB11" s="217"/>
      <c r="HC11" s="217"/>
      <c r="HD11" s="217"/>
      <c r="HE11" s="217"/>
      <c r="HF11" s="217"/>
      <c r="HG11" s="217"/>
      <c r="HH11" s="217"/>
      <c r="HI11" s="217"/>
      <c r="HJ11" s="217"/>
      <c r="HK11" s="217"/>
      <c r="HL11" s="217"/>
      <c r="HM11" s="217"/>
      <c r="HN11" s="217"/>
      <c r="HO11" s="217"/>
      <c r="HP11" s="217"/>
      <c r="HQ11" s="217"/>
      <c r="HR11" s="217"/>
      <c r="HS11" s="217"/>
      <c r="HT11" s="217"/>
      <c r="HU11" s="217"/>
      <c r="HV11" s="217"/>
      <c r="HW11" s="217"/>
      <c r="HX11" s="217"/>
      <c r="HY11" s="217"/>
      <c r="HZ11" s="217"/>
      <c r="IA11" s="217"/>
      <c r="IB11" s="217"/>
      <c r="IC11" s="217"/>
      <c r="ID11" s="217"/>
      <c r="IE11" s="217"/>
      <c r="IF11" s="217"/>
      <c r="IG11" s="217"/>
      <c r="IH11" s="217"/>
      <c r="II11" s="217"/>
      <c r="IJ11" s="217"/>
      <c r="IK11" s="217"/>
      <c r="IL11" s="217"/>
      <c r="IM11" s="217"/>
      <c r="IN11" s="217"/>
      <c r="IO11" s="217"/>
      <c r="IP11" s="217"/>
      <c r="IQ11" s="217"/>
      <c r="IR11" s="217"/>
      <c r="IS11" s="217"/>
      <c r="IT11" s="217"/>
      <c r="IU11" s="217"/>
      <c r="IV11" s="217"/>
      <c r="IW11" s="217"/>
      <c r="IX11" s="217"/>
      <c r="IY11" s="217"/>
      <c r="IZ11" s="217"/>
    </row>
    <row r="12" spans="2:260" s="155" customFormat="1" ht="15" customHeight="1">
      <c r="B12" s="219">
        <v>6.8</v>
      </c>
      <c r="C12" s="485" t="s">
        <v>242</v>
      </c>
      <c r="D12" s="485"/>
      <c r="E12" s="218" t="s">
        <v>130</v>
      </c>
      <c r="F12" s="218"/>
      <c r="G12" s="191"/>
      <c r="H12" s="192"/>
      <c r="I12" s="193"/>
      <c r="J12" s="213"/>
      <c r="K12" s="195" t="e">
        <f>+L12/'AIU  V2C'!$L$7</f>
        <v>#DIV/0!</v>
      </c>
      <c r="L12" s="196">
        <f t="shared" si="0"/>
        <v>0</v>
      </c>
      <c r="M12" s="188"/>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7"/>
      <c r="DW12" s="217"/>
      <c r="DX12" s="217"/>
      <c r="DY12" s="217"/>
      <c r="DZ12" s="217"/>
      <c r="EA12" s="217"/>
      <c r="EB12" s="217"/>
      <c r="EC12" s="217"/>
      <c r="ED12" s="217"/>
      <c r="EE12" s="217"/>
      <c r="EF12" s="217"/>
      <c r="EG12" s="217"/>
      <c r="EH12" s="217"/>
      <c r="EI12" s="217"/>
      <c r="EJ12" s="217"/>
      <c r="EK12" s="217"/>
      <c r="EL12" s="217"/>
      <c r="EM12" s="217"/>
      <c r="EN12" s="217"/>
      <c r="EO12" s="217"/>
      <c r="EP12" s="217"/>
      <c r="EQ12" s="217"/>
      <c r="ER12" s="217"/>
      <c r="ES12" s="217"/>
      <c r="ET12" s="217"/>
      <c r="EU12" s="217"/>
      <c r="EV12" s="217"/>
      <c r="EW12" s="217"/>
      <c r="EX12" s="217"/>
      <c r="EY12" s="217"/>
      <c r="EZ12" s="217"/>
      <c r="FA12" s="217"/>
      <c r="FB12" s="217"/>
      <c r="FC12" s="217"/>
      <c r="FD12" s="217"/>
      <c r="FE12" s="217"/>
      <c r="FF12" s="217"/>
      <c r="FG12" s="217"/>
      <c r="FH12" s="217"/>
      <c r="FI12" s="217"/>
      <c r="FJ12" s="217"/>
      <c r="FK12" s="217"/>
      <c r="FL12" s="217"/>
      <c r="FM12" s="217"/>
      <c r="FN12" s="217"/>
      <c r="FO12" s="217"/>
      <c r="FP12" s="217"/>
      <c r="FQ12" s="217"/>
      <c r="FR12" s="217"/>
      <c r="FS12" s="217"/>
      <c r="FT12" s="217"/>
      <c r="FU12" s="217"/>
      <c r="FV12" s="217"/>
      <c r="FW12" s="217"/>
      <c r="FX12" s="217"/>
      <c r="FY12" s="217"/>
      <c r="FZ12" s="217"/>
      <c r="GA12" s="217"/>
      <c r="GB12" s="217"/>
      <c r="GC12" s="217"/>
      <c r="GD12" s="217"/>
      <c r="GE12" s="217"/>
      <c r="GF12" s="217"/>
      <c r="GG12" s="217"/>
      <c r="GH12" s="217"/>
      <c r="GI12" s="217"/>
      <c r="GJ12" s="217"/>
      <c r="GK12" s="217"/>
      <c r="GL12" s="217"/>
      <c r="GM12" s="217"/>
      <c r="GN12" s="217"/>
      <c r="GO12" s="217"/>
      <c r="GP12" s="217"/>
      <c r="GQ12" s="217"/>
      <c r="GR12" s="217"/>
      <c r="GS12" s="217"/>
      <c r="GT12" s="217"/>
      <c r="GU12" s="217"/>
      <c r="GV12" s="217"/>
      <c r="GW12" s="217"/>
      <c r="GX12" s="217"/>
      <c r="GY12" s="217"/>
      <c r="GZ12" s="217"/>
      <c r="HA12" s="217"/>
      <c r="HB12" s="217"/>
      <c r="HC12" s="217"/>
      <c r="HD12" s="217"/>
      <c r="HE12" s="217"/>
      <c r="HF12" s="217"/>
      <c r="HG12" s="217"/>
      <c r="HH12" s="217"/>
      <c r="HI12" s="217"/>
      <c r="HJ12" s="217"/>
      <c r="HK12" s="217"/>
      <c r="HL12" s="217"/>
      <c r="HM12" s="217"/>
      <c r="HN12" s="217"/>
      <c r="HO12" s="217"/>
      <c r="HP12" s="217"/>
      <c r="HQ12" s="217"/>
      <c r="HR12" s="217"/>
      <c r="HS12" s="217"/>
      <c r="HT12" s="217"/>
      <c r="HU12" s="217"/>
      <c r="HV12" s="217"/>
      <c r="HW12" s="217"/>
      <c r="HX12" s="217"/>
      <c r="HY12" s="217"/>
      <c r="HZ12" s="217"/>
      <c r="IA12" s="217"/>
      <c r="IB12" s="217"/>
      <c r="IC12" s="217"/>
      <c r="ID12" s="217"/>
      <c r="IE12" s="217"/>
      <c r="IF12" s="217"/>
      <c r="IG12" s="217"/>
      <c r="IH12" s="217"/>
      <c r="II12" s="217"/>
      <c r="IJ12" s="217"/>
      <c r="IK12" s="217"/>
      <c r="IL12" s="217"/>
      <c r="IM12" s="217"/>
      <c r="IN12" s="217"/>
      <c r="IO12" s="217"/>
      <c r="IP12" s="217"/>
      <c r="IQ12" s="217"/>
      <c r="IR12" s="217"/>
      <c r="IS12" s="217"/>
      <c r="IT12" s="217"/>
      <c r="IU12" s="217"/>
      <c r="IV12" s="217"/>
      <c r="IW12" s="217"/>
      <c r="IX12" s="217"/>
      <c r="IY12" s="217"/>
      <c r="IZ12" s="217"/>
    </row>
    <row r="13" spans="2:260" s="155" customFormat="1" ht="15" customHeight="1">
      <c r="B13" s="219">
        <v>6.9</v>
      </c>
      <c r="C13" s="485" t="s">
        <v>243</v>
      </c>
      <c r="D13" s="485"/>
      <c r="E13" s="218" t="s">
        <v>16</v>
      </c>
      <c r="F13" s="218"/>
      <c r="G13" s="191"/>
      <c r="H13" s="192"/>
      <c r="I13" s="193"/>
      <c r="J13" s="213"/>
      <c r="K13" s="195" t="e">
        <f>+L13/'AIU  V2C'!$L$7</f>
        <v>#DIV/0!</v>
      </c>
      <c r="L13" s="196">
        <f t="shared" si="0"/>
        <v>0</v>
      </c>
      <c r="M13" s="188"/>
    </row>
    <row r="14" spans="2:260" s="155" customFormat="1" ht="15" customHeight="1">
      <c r="B14" s="282">
        <v>6.1</v>
      </c>
      <c r="C14" s="485" t="s">
        <v>244</v>
      </c>
      <c r="D14" s="485"/>
      <c r="E14" s="218" t="s">
        <v>103</v>
      </c>
      <c r="F14" s="218"/>
      <c r="G14" s="191"/>
      <c r="H14" s="192"/>
      <c r="I14" s="193"/>
      <c r="J14" s="213"/>
      <c r="K14" s="195" t="e">
        <f>+L14/'AIU  V2C'!$L$7</f>
        <v>#DIV/0!</v>
      </c>
      <c r="L14" s="196">
        <f>ROUNDUP((G14*I14),0)</f>
        <v>0</v>
      </c>
      <c r="M14" s="188"/>
    </row>
    <row r="15" spans="2:260">
      <c r="B15" s="219">
        <v>6.11</v>
      </c>
      <c r="C15" s="485" t="s">
        <v>245</v>
      </c>
      <c r="D15" s="485"/>
      <c r="E15" s="218" t="s">
        <v>103</v>
      </c>
      <c r="F15" s="218"/>
      <c r="G15" s="191"/>
      <c r="H15" s="192"/>
      <c r="I15" s="193"/>
      <c r="J15" s="213"/>
      <c r="K15" s="195" t="e">
        <f>+L15/'AIU  V2C'!$L$7</f>
        <v>#DIV/0!</v>
      </c>
      <c r="L15" s="196">
        <f t="shared" si="0"/>
        <v>0</v>
      </c>
    </row>
    <row r="16" spans="2:260">
      <c r="B16" s="219">
        <v>6.12</v>
      </c>
      <c r="C16" s="515" t="s">
        <v>246</v>
      </c>
      <c r="D16" s="516"/>
      <c r="E16" s="218" t="s">
        <v>103</v>
      </c>
      <c r="F16" s="218"/>
      <c r="G16" s="191"/>
      <c r="H16" s="192"/>
      <c r="I16" s="193"/>
      <c r="J16" s="213"/>
      <c r="K16" s="195" t="e">
        <f>+L16/'AIU  V2C'!$L$7</f>
        <v>#DIV/0!</v>
      </c>
      <c r="L16" s="196">
        <f t="shared" si="0"/>
        <v>0</v>
      </c>
    </row>
    <row r="17" spans="2:12">
      <c r="B17" s="219">
        <v>6.13</v>
      </c>
      <c r="C17" s="515" t="s">
        <v>247</v>
      </c>
      <c r="D17" s="516"/>
      <c r="E17" s="218" t="s">
        <v>103</v>
      </c>
      <c r="F17" s="218"/>
      <c r="G17" s="191"/>
      <c r="H17" s="192"/>
      <c r="I17" s="193"/>
      <c r="J17" s="213"/>
      <c r="K17" s="195" t="e">
        <f>+L17/'AIU  V2C'!$L$7</f>
        <v>#DIV/0!</v>
      </c>
      <c r="L17" s="196">
        <f t="shared" si="0"/>
        <v>0</v>
      </c>
    </row>
    <row r="18" spans="2:12">
      <c r="B18" s="219">
        <v>6.14</v>
      </c>
      <c r="C18" s="485" t="s">
        <v>248</v>
      </c>
      <c r="D18" s="485"/>
      <c r="E18" s="218" t="s">
        <v>103</v>
      </c>
      <c r="F18" s="218"/>
      <c r="G18" s="191"/>
      <c r="H18" s="192"/>
      <c r="I18" s="193"/>
      <c r="J18" s="213"/>
      <c r="K18" s="195" t="e">
        <f>+L18/'AIU  V2C'!$L$7</f>
        <v>#DIV/0!</v>
      </c>
      <c r="L18" s="196">
        <f t="shared" si="0"/>
        <v>0</v>
      </c>
    </row>
    <row r="19" spans="2:12">
      <c r="B19" s="219">
        <v>6.15</v>
      </c>
      <c r="C19" s="485" t="s">
        <v>249</v>
      </c>
      <c r="D19" s="485"/>
      <c r="E19" s="218" t="s">
        <v>103</v>
      </c>
      <c r="F19" s="218"/>
      <c r="G19" s="191"/>
      <c r="H19" s="192"/>
      <c r="I19" s="193"/>
      <c r="J19" s="213"/>
      <c r="K19" s="195" t="e">
        <f>+L19/'AIU  V2C'!$L$7</f>
        <v>#DIV/0!</v>
      </c>
      <c r="L19" s="196">
        <f t="shared" si="0"/>
        <v>0</v>
      </c>
    </row>
    <row r="20" spans="2:12">
      <c r="B20" s="219">
        <v>6.16</v>
      </c>
      <c r="C20" s="485" t="s">
        <v>250</v>
      </c>
      <c r="D20" s="485"/>
      <c r="E20" s="218" t="s">
        <v>103</v>
      </c>
      <c r="F20" s="218"/>
      <c r="G20" s="191"/>
      <c r="H20" s="192"/>
      <c r="I20" s="193"/>
      <c r="J20" s="213"/>
      <c r="K20" s="195" t="e">
        <f>+L20/'AIU  V2C'!$L$7</f>
        <v>#DIV/0!</v>
      </c>
      <c r="L20" s="196">
        <f t="shared" si="0"/>
        <v>0</v>
      </c>
    </row>
    <row r="21" spans="2:12">
      <c r="B21" s="219">
        <v>6.17</v>
      </c>
      <c r="C21" s="485" t="s">
        <v>251</v>
      </c>
      <c r="D21" s="485"/>
      <c r="E21" s="218" t="s">
        <v>103</v>
      </c>
      <c r="F21" s="218"/>
      <c r="G21" s="191"/>
      <c r="H21" s="192"/>
      <c r="I21" s="193"/>
      <c r="J21" s="213"/>
      <c r="K21" s="195" t="e">
        <f>+L21/'AIU  V2C'!$L$7</f>
        <v>#DIV/0!</v>
      </c>
      <c r="L21" s="196">
        <f t="shared" si="0"/>
        <v>0</v>
      </c>
    </row>
    <row r="22" spans="2:12" ht="15.75" thickBot="1">
      <c r="B22" s="283"/>
      <c r="C22" s="524"/>
      <c r="D22" s="524"/>
      <c r="E22" s="284"/>
      <c r="F22" s="284"/>
      <c r="G22" s="285"/>
      <c r="H22" s="286"/>
      <c r="I22" s="287"/>
      <c r="J22" s="288"/>
      <c r="K22" s="289"/>
      <c r="L22" s="196">
        <f t="shared" si="0"/>
        <v>0</v>
      </c>
    </row>
    <row r="23" spans="2:12">
      <c r="I23" s="537" t="s">
        <v>252</v>
      </c>
      <c r="J23" s="537"/>
      <c r="K23" s="537"/>
      <c r="L23" s="290">
        <f>SUM(L5:L22)</f>
        <v>0</v>
      </c>
    </row>
  </sheetData>
  <mergeCells count="21">
    <mergeCell ref="C21:D21"/>
    <mergeCell ref="C22:D22"/>
    <mergeCell ref="I23:K23"/>
    <mergeCell ref="C15:D15"/>
    <mergeCell ref="C16:D16"/>
    <mergeCell ref="C17:D17"/>
    <mergeCell ref="C18:D18"/>
    <mergeCell ref="C19:D19"/>
    <mergeCell ref="C20:D20"/>
    <mergeCell ref="C14:D14"/>
    <mergeCell ref="C3:D3"/>
    <mergeCell ref="C4:D4"/>
    <mergeCell ref="C5:D5"/>
    <mergeCell ref="C6:D6"/>
    <mergeCell ref="C7:D7"/>
    <mergeCell ref="C8:D8"/>
    <mergeCell ref="C9:D9"/>
    <mergeCell ref="C10:D10"/>
    <mergeCell ref="C11:D11"/>
    <mergeCell ref="C12:D12"/>
    <mergeCell ref="C13:D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5BB7-85E1-4A5D-A606-3211076E7F2B}">
  <dimension ref="A1:O33"/>
  <sheetViews>
    <sheetView view="pageBreakPreview" topLeftCell="A16" zoomScale="75" zoomScaleNormal="100" zoomScaleSheetLayoutView="75" workbookViewId="0">
      <selection activeCell="A29" sqref="A29:F29"/>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16.899999999999999" customHeight="1">
      <c r="A6" s="4"/>
      <c r="B6" s="459" t="s">
        <v>56</v>
      </c>
      <c r="C6" s="460"/>
      <c r="D6" s="461"/>
      <c r="E6" s="5" t="s">
        <v>20</v>
      </c>
      <c r="F6" s="6">
        <v>1.2</v>
      </c>
    </row>
    <row r="7" spans="1:15" ht="73.900000000000006" customHeight="1">
      <c r="A7" s="4" t="s">
        <v>21</v>
      </c>
      <c r="B7" s="462" t="str">
        <f>+VLOOKUP(F6,PRESUPUESTO!$A$13:$F$57,2,FALSE)</f>
        <v>CERRAMIENTO: Suministro, transporte e instalacion de materiales para la adecuación de cerramiento, incluye; instalacion de postes de madera dimensiones de 2*3*3 l cada 2 metros, concreto pobre para soporte de postes, instalacion de tela zaran verde con varetas de madera para sujetar la tela e instalacion de alambre dulce en la parte superior e inferior para soporte de la tela, y todos los accesorios de fijación necesario para su correcta instalacion, incluye retiro de cerramiento existente en mal estado y disposición final de residuos.</v>
      </c>
      <c r="C7" s="463"/>
      <c r="D7" s="464"/>
      <c r="E7" s="5" t="s">
        <v>22</v>
      </c>
      <c r="F7" s="138" t="str">
        <f>+VLOOKUP(F6,PRESUPUESTO!$A$13:$F$57,3,FALSE)</f>
        <v>m</v>
      </c>
    </row>
    <row r="8" spans="1:15" ht="26.25" customHeight="1">
      <c r="A8" s="4" t="s">
        <v>23</v>
      </c>
      <c r="B8" s="459" t="str">
        <f>+A2</f>
        <v>Julio de 2024</v>
      </c>
      <c r="C8" s="460"/>
      <c r="D8" s="461"/>
      <c r="E8" s="5"/>
      <c r="F8" s="7"/>
    </row>
    <row r="9" spans="1:15" ht="23.65" customHeight="1">
      <c r="A9" s="465"/>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c r="G25" s="13"/>
      <c r="H25" s="13"/>
      <c r="I25" s="2"/>
      <c r="J25" s="2"/>
    </row>
    <row r="26" spans="1:15" s="15" customFormat="1" ht="25.9" customHeight="1">
      <c r="A26" s="470"/>
      <c r="B26" s="471"/>
      <c r="C26" s="472"/>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35"/>
      <c r="D29" s="36"/>
      <c r="E29" s="5"/>
      <c r="F29" s="37"/>
    </row>
    <row r="30" spans="1:15" s="15" customFormat="1" ht="25.9" customHeight="1">
      <c r="A30" s="470"/>
      <c r="B30" s="471"/>
      <c r="C30" s="472"/>
      <c r="D30" s="5" t="s">
        <v>30</v>
      </c>
      <c r="E30" s="5"/>
      <c r="F30" s="17">
        <f>SUM(F29)</f>
        <v>0</v>
      </c>
      <c r="G30" s="13"/>
      <c r="H30" s="13"/>
      <c r="I30" s="2"/>
      <c r="J30" s="2"/>
    </row>
    <row r="31" spans="1:15" ht="18.600000000000001" customHeight="1" thickBot="1">
      <c r="A31" s="476"/>
      <c r="B31" s="477"/>
      <c r="C31" s="477"/>
      <c r="D31" s="477"/>
      <c r="E31" s="477"/>
      <c r="F31" s="478"/>
    </row>
    <row r="32" spans="1:15" s="15" customFormat="1" ht="24.6" customHeight="1">
      <c r="A32" s="473" t="s">
        <v>46</v>
      </c>
      <c r="B32" s="474"/>
      <c r="C32" s="474"/>
      <c r="D32" s="474"/>
      <c r="E32" s="475"/>
      <c r="F32" s="38">
        <f>+ROUND(F14+F20+F26+F30,0)</f>
        <v>0</v>
      </c>
      <c r="I32" s="39"/>
      <c r="J32" s="40"/>
    </row>
    <row r="33" spans="7:7">
      <c r="G33" s="41"/>
    </row>
  </sheetData>
  <protectedRanges>
    <protectedRange sqref="A11:B11" name="MATERIALES_1_1"/>
    <protectedRange sqref="A13:B13" name="MATERIALES_1_1_1"/>
  </protectedRanges>
  <mergeCells count="22">
    <mergeCell ref="A32:E32"/>
    <mergeCell ref="A11:B11"/>
    <mergeCell ref="A13:B13"/>
    <mergeCell ref="A14:C14"/>
    <mergeCell ref="A15:F15"/>
    <mergeCell ref="A20:C20"/>
    <mergeCell ref="A21:F21"/>
    <mergeCell ref="A12:B12"/>
    <mergeCell ref="A26:C26"/>
    <mergeCell ref="A27:F27"/>
    <mergeCell ref="A30:C30"/>
    <mergeCell ref="A31:F31"/>
    <mergeCell ref="A1:C1"/>
    <mergeCell ref="D1:F3"/>
    <mergeCell ref="A2:C2"/>
    <mergeCell ref="A3:C3"/>
    <mergeCell ref="A10:B10"/>
    <mergeCell ref="A5:F5"/>
    <mergeCell ref="B6:D6"/>
    <mergeCell ref="B7:D7"/>
    <mergeCell ref="B8:D8"/>
    <mergeCell ref="A9:F9"/>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E7DD-BB02-41BF-BC3C-A89008561267}">
  <dimension ref="A1:J31"/>
  <sheetViews>
    <sheetView view="pageBreakPreview" topLeftCell="A14" zoomScale="80" zoomScaleNormal="100" zoomScaleSheetLayoutView="80" workbookViewId="0">
      <selection activeCell="A27" sqref="A27:F28"/>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51" customWidth="1"/>
    <col min="8" max="8" width="14.28515625" style="51" customWidth="1"/>
    <col min="9" max="9" width="13.42578125" style="2" bestFit="1" customWidth="1"/>
    <col min="10" max="10" width="11.42578125" style="2"/>
    <col min="11" max="16384" width="11.42578125" style="3"/>
  </cols>
  <sheetData>
    <row r="1" spans="1:10"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c r="G1" s="1"/>
      <c r="H1" s="1"/>
    </row>
    <row r="2" spans="1:10" ht="44.25" customHeight="1" thickBot="1">
      <c r="A2" s="452" t="str">
        <f>+PRESUPUESTO!A3</f>
        <v>Julio de 2024</v>
      </c>
      <c r="B2" s="453"/>
      <c r="C2" s="453"/>
      <c r="D2" s="446"/>
      <c r="E2" s="447"/>
      <c r="F2" s="448"/>
      <c r="G2" s="1"/>
      <c r="H2" s="1"/>
    </row>
    <row r="3" spans="1:10" ht="34.5" customHeight="1" thickBot="1">
      <c r="A3" s="452" t="s">
        <v>75</v>
      </c>
      <c r="B3" s="453"/>
      <c r="C3" s="453"/>
      <c r="D3" s="449"/>
      <c r="E3" s="450"/>
      <c r="F3" s="451"/>
      <c r="G3" s="1"/>
      <c r="H3" s="1"/>
    </row>
    <row r="4" spans="1:10" ht="13.5" thickBot="1">
      <c r="A4" s="135"/>
      <c r="B4" s="136"/>
      <c r="C4" s="136"/>
      <c r="D4" s="136"/>
      <c r="E4" s="136"/>
      <c r="F4" s="137"/>
      <c r="G4" s="1"/>
      <c r="H4" s="1"/>
    </row>
    <row r="5" spans="1:10" ht="39" customHeight="1">
      <c r="A5" s="456" t="s">
        <v>19</v>
      </c>
      <c r="B5" s="457"/>
      <c r="C5" s="457"/>
      <c r="D5" s="457"/>
      <c r="E5" s="457"/>
      <c r="F5" s="458"/>
    </row>
    <row r="6" spans="1:10" ht="32.65" customHeight="1">
      <c r="A6" s="4"/>
      <c r="B6" s="459" t="s">
        <v>56</v>
      </c>
      <c r="C6" s="460"/>
      <c r="D6" s="461"/>
      <c r="E6" s="5" t="s">
        <v>20</v>
      </c>
      <c r="F6" s="6" t="s">
        <v>10</v>
      </c>
    </row>
    <row r="7" spans="1:10" ht="59.65" customHeight="1">
      <c r="A7" s="4" t="s">
        <v>21</v>
      </c>
      <c r="B7" s="462" t="str">
        <f>+VLOOKUP(F6,PRESUPUESTO!$A$13:$F$57,2,FALSE)</f>
        <v>Construcción de sistema de contención tipo GEOBAGS ancho de 0,95 x largo de 0,95 y alto 1,15 m, Incluye lleno con material de préstamo. Incluye  retroexcavadora para manejo Geobags.</v>
      </c>
      <c r="C7" s="463"/>
      <c r="D7" s="464"/>
      <c r="E7" s="5" t="s">
        <v>22</v>
      </c>
      <c r="F7" s="138" t="str">
        <f>+VLOOKUP(F6,PRESUPUESTO!$A$13:$F$57,3,FALSE)</f>
        <v>un</v>
      </c>
    </row>
    <row r="8" spans="1:10" ht="26.25" customHeight="1">
      <c r="A8" s="4" t="s">
        <v>23</v>
      </c>
      <c r="B8" s="459" t="str">
        <f>+A2</f>
        <v>Julio de 2024</v>
      </c>
      <c r="C8" s="460"/>
      <c r="D8" s="461"/>
      <c r="E8" s="5"/>
      <c r="F8" s="7"/>
    </row>
    <row r="9" spans="1:10" ht="23.65" customHeight="1">
      <c r="A9" s="465" t="s">
        <v>24</v>
      </c>
      <c r="B9" s="466"/>
      <c r="C9" s="466"/>
      <c r="D9" s="466"/>
      <c r="E9" s="466"/>
      <c r="F9" s="467"/>
    </row>
    <row r="10" spans="1:10" s="2" customFormat="1" ht="29.25" customHeight="1">
      <c r="A10" s="454" t="s">
        <v>25</v>
      </c>
      <c r="B10" s="455"/>
      <c r="C10" s="8" t="s">
        <v>26</v>
      </c>
      <c r="D10" s="8" t="s">
        <v>27</v>
      </c>
      <c r="E10" s="8" t="s">
        <v>28</v>
      </c>
      <c r="F10" s="8" t="s">
        <v>29</v>
      </c>
      <c r="G10" s="52"/>
      <c r="H10" s="52"/>
    </row>
    <row r="11" spans="1:10" s="15" customFormat="1" ht="30.75" customHeight="1">
      <c r="A11" s="479"/>
      <c r="B11" s="480"/>
      <c r="C11" s="10"/>
      <c r="D11" s="11"/>
      <c r="E11" s="12"/>
      <c r="F11" s="12"/>
      <c r="G11" s="53"/>
      <c r="H11" s="54"/>
      <c r="I11" s="14"/>
      <c r="J11" s="2"/>
    </row>
    <row r="12" spans="1:10" s="15" customFormat="1" ht="34.15" customHeight="1">
      <c r="A12" s="479"/>
      <c r="B12" s="480"/>
      <c r="C12" s="10"/>
      <c r="D12" s="16"/>
      <c r="E12" s="12"/>
      <c r="F12" s="12"/>
      <c r="G12" s="53"/>
      <c r="H12" s="53"/>
      <c r="I12" s="14"/>
      <c r="J12" s="2"/>
    </row>
    <row r="13" spans="1:10" s="15" customFormat="1" ht="34.15" customHeight="1">
      <c r="A13" s="479"/>
      <c r="B13" s="480"/>
      <c r="C13" s="10"/>
      <c r="D13" s="16"/>
      <c r="E13" s="12"/>
      <c r="F13" s="12"/>
      <c r="G13" s="53"/>
      <c r="H13" s="53"/>
      <c r="I13" s="14"/>
      <c r="J13" s="2"/>
    </row>
    <row r="14" spans="1:10" s="15" customFormat="1" ht="27.6" customHeight="1">
      <c r="A14" s="470"/>
      <c r="B14" s="471"/>
      <c r="C14" s="472"/>
      <c r="D14" s="5" t="s">
        <v>30</v>
      </c>
      <c r="E14" s="5"/>
      <c r="F14" s="17">
        <f>SUM(F11:F13)</f>
        <v>0</v>
      </c>
      <c r="G14" s="53"/>
      <c r="H14" s="53"/>
      <c r="I14" s="2"/>
      <c r="J14" s="2"/>
    </row>
    <row r="15" spans="1:10" ht="23.65" customHeight="1">
      <c r="A15" s="465" t="s">
        <v>31</v>
      </c>
      <c r="B15" s="466"/>
      <c r="C15" s="466"/>
      <c r="D15" s="466"/>
      <c r="E15" s="466"/>
      <c r="F15" s="467"/>
    </row>
    <row r="16" spans="1:10" s="15" customFormat="1" ht="50.25" customHeight="1">
      <c r="A16" s="8" t="s">
        <v>32</v>
      </c>
      <c r="B16" s="8" t="s">
        <v>27</v>
      </c>
      <c r="C16" s="8" t="s">
        <v>33</v>
      </c>
      <c r="D16" s="8" t="s">
        <v>34</v>
      </c>
      <c r="E16" s="5" t="s">
        <v>35</v>
      </c>
      <c r="F16" s="4" t="s">
        <v>36</v>
      </c>
      <c r="G16" s="53"/>
      <c r="H16" s="53"/>
      <c r="I16" s="2"/>
      <c r="J16" s="2"/>
    </row>
    <row r="17" spans="1:10" s="15" customFormat="1" ht="24" customHeight="1">
      <c r="A17" s="20"/>
      <c r="B17" s="7"/>
      <c r="C17" s="21"/>
      <c r="D17" s="22"/>
      <c r="E17" s="7"/>
      <c r="F17" s="12"/>
      <c r="G17" s="53"/>
      <c r="H17" s="53"/>
      <c r="I17" s="2"/>
      <c r="J17" s="2"/>
    </row>
    <row r="18" spans="1:10" s="15" customFormat="1" ht="24.6" customHeight="1">
      <c r="A18" s="20"/>
      <c r="B18" s="7"/>
      <c r="C18" s="21"/>
      <c r="D18" s="22"/>
      <c r="E18" s="7"/>
      <c r="F18" s="12"/>
      <c r="G18" s="53"/>
      <c r="H18" s="53"/>
      <c r="I18" s="2"/>
      <c r="J18" s="2"/>
    </row>
    <row r="19" spans="1:10" s="15" customFormat="1" ht="30" customHeight="1">
      <c r="A19" s="470"/>
      <c r="B19" s="471"/>
      <c r="C19" s="472"/>
      <c r="D19" s="5" t="s">
        <v>30</v>
      </c>
      <c r="E19" s="5"/>
      <c r="F19" s="17">
        <f>SUM(F17:F18)</f>
        <v>0</v>
      </c>
      <c r="G19" s="53"/>
      <c r="H19" s="53"/>
      <c r="I19" s="2"/>
      <c r="J19" s="2"/>
    </row>
    <row r="20" spans="1:10" ht="23.65" customHeight="1">
      <c r="A20" s="465" t="s">
        <v>37</v>
      </c>
      <c r="B20" s="466"/>
      <c r="C20" s="466"/>
      <c r="D20" s="466"/>
      <c r="E20" s="466"/>
      <c r="F20" s="467"/>
    </row>
    <row r="21" spans="1:10" s="2" customFormat="1" ht="33.75" customHeight="1">
      <c r="A21" s="8" t="s">
        <v>25</v>
      </c>
      <c r="B21" s="8" t="s">
        <v>26</v>
      </c>
      <c r="C21" s="8" t="s">
        <v>38</v>
      </c>
      <c r="D21" s="8" t="s">
        <v>39</v>
      </c>
      <c r="E21" s="5" t="s">
        <v>40</v>
      </c>
      <c r="F21" s="8" t="s">
        <v>36</v>
      </c>
      <c r="G21" s="52"/>
      <c r="H21" s="52"/>
    </row>
    <row r="22" spans="1:10" s="15" customFormat="1" ht="26.25" customHeight="1">
      <c r="A22" s="25"/>
      <c r="B22" s="26"/>
      <c r="C22" s="27"/>
      <c r="D22" s="28"/>
      <c r="E22" s="26"/>
      <c r="F22" s="29"/>
      <c r="G22" s="53"/>
      <c r="H22" s="53"/>
      <c r="I22" s="2"/>
      <c r="J22" s="2"/>
    </row>
    <row r="23" spans="1:10" s="15" customFormat="1" ht="26.25" customHeight="1">
      <c r="A23" s="43"/>
      <c r="B23" s="44"/>
      <c r="C23" s="30"/>
      <c r="D23" s="31"/>
      <c r="E23" s="367"/>
      <c r="F23" s="12"/>
      <c r="G23" s="53"/>
      <c r="H23" s="53"/>
      <c r="I23" s="2"/>
      <c r="J23" s="2"/>
    </row>
    <row r="24" spans="1:10" s="15" customFormat="1" ht="25.9" customHeight="1">
      <c r="A24" s="470"/>
      <c r="B24" s="471"/>
      <c r="C24" s="472"/>
      <c r="D24" s="5" t="s">
        <v>30</v>
      </c>
      <c r="E24" s="5"/>
      <c r="F24" s="17">
        <f>SUM(F22:F23)</f>
        <v>0</v>
      </c>
      <c r="G24" s="53"/>
      <c r="H24" s="53"/>
      <c r="I24" s="2"/>
      <c r="J24" s="2"/>
    </row>
    <row r="25" spans="1:10" ht="23.65" customHeight="1">
      <c r="A25" s="465" t="s">
        <v>43</v>
      </c>
      <c r="B25" s="466"/>
      <c r="C25" s="466"/>
      <c r="D25" s="466"/>
      <c r="E25" s="466"/>
      <c r="F25" s="467"/>
    </row>
    <row r="26" spans="1:10" s="34" customFormat="1" ht="21" customHeight="1">
      <c r="A26" s="32" t="s">
        <v>25</v>
      </c>
      <c r="B26" s="32" t="s">
        <v>26</v>
      </c>
      <c r="C26" s="32" t="s">
        <v>44</v>
      </c>
      <c r="D26" s="32" t="s">
        <v>39</v>
      </c>
      <c r="E26" s="8" t="s">
        <v>45</v>
      </c>
      <c r="F26" s="32" t="s">
        <v>36</v>
      </c>
      <c r="G26" s="58"/>
      <c r="H26" s="58"/>
      <c r="I26" s="2"/>
      <c r="J26" s="2"/>
    </row>
    <row r="27" spans="1:10" ht="24" customHeight="1">
      <c r="A27" s="20"/>
      <c r="B27" s="5"/>
      <c r="C27" s="35"/>
      <c r="D27" s="36"/>
      <c r="E27" s="5"/>
      <c r="F27" s="59"/>
    </row>
    <row r="28" spans="1:10" ht="24" customHeight="1">
      <c r="A28" s="20"/>
      <c r="B28" s="45"/>
      <c r="C28" s="35"/>
      <c r="D28" s="36"/>
      <c r="E28" s="5"/>
      <c r="F28" s="37"/>
      <c r="G28" s="1"/>
      <c r="H28" s="1"/>
    </row>
    <row r="29" spans="1:10" s="15" customFormat="1" ht="25.9" customHeight="1">
      <c r="A29" s="470"/>
      <c r="B29" s="471"/>
      <c r="C29" s="472"/>
      <c r="D29" s="5" t="s">
        <v>30</v>
      </c>
      <c r="E29" s="5"/>
      <c r="F29" s="17">
        <f>SUM(F27:F28)</f>
        <v>0</v>
      </c>
      <c r="G29" s="53"/>
      <c r="H29" s="53"/>
      <c r="I29" s="2"/>
      <c r="J29" s="2"/>
    </row>
    <row r="30" spans="1:10" ht="18.600000000000001" customHeight="1" thickBot="1">
      <c r="A30" s="476"/>
      <c r="B30" s="477"/>
      <c r="C30" s="477"/>
      <c r="D30" s="477"/>
      <c r="E30" s="477"/>
      <c r="F30" s="478"/>
    </row>
    <row r="31" spans="1:10" s="15" customFormat="1" ht="24.6" customHeight="1">
      <c r="A31" s="473" t="s">
        <v>46</v>
      </c>
      <c r="B31" s="474"/>
      <c r="C31" s="474"/>
      <c r="D31" s="474"/>
      <c r="E31" s="475"/>
      <c r="F31" s="38">
        <f>+ROUND(F14+F19+F24+F29,0)</f>
        <v>0</v>
      </c>
      <c r="G31" s="53"/>
      <c r="H31" s="53"/>
      <c r="I31" s="39"/>
      <c r="J31" s="60"/>
    </row>
  </sheetData>
  <mergeCells count="22">
    <mergeCell ref="A31:E31"/>
    <mergeCell ref="A11:B11"/>
    <mergeCell ref="A12:B12"/>
    <mergeCell ref="A13:B13"/>
    <mergeCell ref="A14:C14"/>
    <mergeCell ref="A15:F15"/>
    <mergeCell ref="A19:C19"/>
    <mergeCell ref="A20:F20"/>
    <mergeCell ref="A24:C24"/>
    <mergeCell ref="A25:F25"/>
    <mergeCell ref="A29:C29"/>
    <mergeCell ref="A30:F30"/>
    <mergeCell ref="A1:C1"/>
    <mergeCell ref="D1:F3"/>
    <mergeCell ref="A2:C2"/>
    <mergeCell ref="A3:C3"/>
    <mergeCell ref="A10:B10"/>
    <mergeCell ref="A5:F5"/>
    <mergeCell ref="B6:D6"/>
    <mergeCell ref="B7:D7"/>
    <mergeCell ref="B8:D8"/>
    <mergeCell ref="A9:F9"/>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7CDA7-33C2-45C7-B3B7-31158232D1E3}">
  <dimension ref="A1:J29"/>
  <sheetViews>
    <sheetView view="pageBreakPreview" topLeftCell="A7" zoomScale="80" zoomScaleNormal="100" zoomScaleSheetLayoutView="80" workbookViewId="0">
      <selection activeCell="A26" sqref="A26:F26"/>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51" customWidth="1"/>
    <col min="8" max="8" width="14.28515625" style="51" customWidth="1"/>
    <col min="9" max="9" width="13.42578125" style="2" bestFit="1" customWidth="1"/>
    <col min="10" max="10" width="11.42578125" style="2"/>
    <col min="11" max="16384" width="11.42578125" style="3"/>
  </cols>
  <sheetData>
    <row r="1" spans="1:10"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c r="G1" s="1"/>
      <c r="H1" s="1"/>
    </row>
    <row r="2" spans="1:10" ht="44.25" customHeight="1" thickBot="1">
      <c r="A2" s="452" t="str">
        <f>+PRESUPUESTO!A3</f>
        <v>Julio de 2024</v>
      </c>
      <c r="B2" s="453"/>
      <c r="C2" s="453"/>
      <c r="D2" s="446"/>
      <c r="E2" s="447"/>
      <c r="F2" s="448"/>
      <c r="G2" s="1"/>
      <c r="H2" s="1"/>
    </row>
    <row r="3" spans="1:10" ht="34.5" customHeight="1" thickBot="1">
      <c r="A3" s="452" t="s">
        <v>75</v>
      </c>
      <c r="B3" s="453"/>
      <c r="C3" s="453"/>
      <c r="D3" s="449"/>
      <c r="E3" s="450"/>
      <c r="F3" s="451"/>
      <c r="G3" s="1"/>
      <c r="H3" s="1"/>
    </row>
    <row r="4" spans="1:10" ht="13.5" thickBot="1">
      <c r="A4" s="135"/>
      <c r="B4" s="136"/>
      <c r="C4" s="136"/>
      <c r="D4" s="136"/>
      <c r="E4" s="136"/>
      <c r="F4" s="137"/>
      <c r="G4" s="1"/>
      <c r="H4" s="1"/>
    </row>
    <row r="5" spans="1:10" ht="39" customHeight="1">
      <c r="A5" s="456" t="s">
        <v>19</v>
      </c>
      <c r="B5" s="457"/>
      <c r="C5" s="457"/>
      <c r="D5" s="457"/>
      <c r="E5" s="457"/>
      <c r="F5" s="458"/>
    </row>
    <row r="6" spans="1:10" ht="30.6" customHeight="1">
      <c r="A6" s="4"/>
      <c r="B6" s="459" t="s">
        <v>56</v>
      </c>
      <c r="C6" s="460"/>
      <c r="D6" s="461"/>
      <c r="E6" s="5" t="s">
        <v>20</v>
      </c>
      <c r="F6" s="6" t="s">
        <v>81</v>
      </c>
    </row>
    <row r="7" spans="1:10" ht="30" customHeight="1">
      <c r="A7" s="4" t="s">
        <v>21</v>
      </c>
      <c r="B7" s="462" t="str">
        <f>+VLOOKUP(F6,PRESUPUESTO!$A$13:$F$57,2,FALSE)</f>
        <v>Suministro, transporte e instalación de GEOMEMBRANA HDPE 20 MILS, para protección de obra temporal de mitigación.</v>
      </c>
      <c r="C7" s="463"/>
      <c r="D7" s="464"/>
      <c r="E7" s="5" t="s">
        <v>22</v>
      </c>
      <c r="F7" s="138" t="str">
        <f>+VLOOKUP(F6,PRESUPUESTO!$A$13:$F$57,3,FALSE)</f>
        <v>m2</v>
      </c>
    </row>
    <row r="8" spans="1:10" ht="26.25" customHeight="1">
      <c r="A8" s="4" t="s">
        <v>23</v>
      </c>
      <c r="B8" s="459" t="str">
        <f>+A2</f>
        <v>Julio de 2024</v>
      </c>
      <c r="C8" s="460"/>
      <c r="D8" s="461"/>
      <c r="E8" s="5"/>
      <c r="F8" s="7"/>
    </row>
    <row r="9" spans="1:10" ht="23.65" customHeight="1">
      <c r="A9" s="465" t="s">
        <v>24</v>
      </c>
      <c r="B9" s="466"/>
      <c r="C9" s="466"/>
      <c r="D9" s="466"/>
      <c r="E9" s="466"/>
      <c r="F9" s="467"/>
    </row>
    <row r="10" spans="1:10" s="2" customFormat="1" ht="29.25" customHeight="1">
      <c r="A10" s="454" t="s">
        <v>25</v>
      </c>
      <c r="B10" s="455"/>
      <c r="C10" s="8" t="s">
        <v>26</v>
      </c>
      <c r="D10" s="8" t="s">
        <v>27</v>
      </c>
      <c r="E10" s="8" t="s">
        <v>28</v>
      </c>
      <c r="F10" s="8" t="s">
        <v>29</v>
      </c>
      <c r="G10" s="52"/>
      <c r="H10" s="52"/>
    </row>
    <row r="11" spans="1:10" s="15" customFormat="1" ht="30.75" customHeight="1">
      <c r="A11" s="479"/>
      <c r="B11" s="480"/>
      <c r="C11" s="10"/>
      <c r="D11" s="11"/>
      <c r="E11" s="12"/>
      <c r="F11" s="12"/>
      <c r="G11" s="53"/>
      <c r="H11" s="53"/>
      <c r="I11" s="14"/>
      <c r="J11" s="2"/>
    </row>
    <row r="12" spans="1:10" s="15" customFormat="1" ht="34.15" customHeight="1">
      <c r="A12" s="479"/>
      <c r="B12" s="480"/>
      <c r="C12" s="10"/>
      <c r="D12" s="16"/>
      <c r="E12" s="12"/>
      <c r="F12" s="12"/>
      <c r="G12" s="53"/>
      <c r="H12" s="53"/>
      <c r="I12" s="14"/>
      <c r="J12" s="2"/>
    </row>
    <row r="13" spans="1:10" s="15" customFormat="1" ht="27.6" customHeight="1">
      <c r="A13" s="470"/>
      <c r="B13" s="471"/>
      <c r="C13" s="472"/>
      <c r="D13" s="5" t="s">
        <v>30</v>
      </c>
      <c r="E13" s="5"/>
      <c r="F13" s="17">
        <f>SUM(F11:F12)</f>
        <v>0</v>
      </c>
      <c r="G13" s="53"/>
      <c r="H13" s="53"/>
      <c r="I13" s="2"/>
      <c r="J13" s="2"/>
    </row>
    <row r="14" spans="1:10" ht="23.65" customHeight="1">
      <c r="A14" s="465" t="s">
        <v>31</v>
      </c>
      <c r="B14" s="466"/>
      <c r="C14" s="466"/>
      <c r="D14" s="466"/>
      <c r="E14" s="466"/>
      <c r="F14" s="467"/>
    </row>
    <row r="15" spans="1:10" s="15" customFormat="1" ht="50.25" customHeight="1">
      <c r="A15" s="8" t="s">
        <v>32</v>
      </c>
      <c r="B15" s="8" t="s">
        <v>27</v>
      </c>
      <c r="C15" s="8" t="s">
        <v>33</v>
      </c>
      <c r="D15" s="8" t="s">
        <v>34</v>
      </c>
      <c r="E15" s="5" t="s">
        <v>35</v>
      </c>
      <c r="F15" s="4" t="s">
        <v>36</v>
      </c>
      <c r="G15" s="53"/>
      <c r="H15" s="53"/>
      <c r="I15" s="2"/>
      <c r="J15" s="2"/>
    </row>
    <row r="16" spans="1:10" s="15" customFormat="1" ht="24" customHeight="1">
      <c r="A16" s="20"/>
      <c r="B16" s="7"/>
      <c r="C16" s="21"/>
      <c r="D16" s="22"/>
      <c r="E16" s="7"/>
      <c r="F16" s="12"/>
      <c r="G16" s="53"/>
      <c r="H16" s="53"/>
      <c r="I16" s="2"/>
      <c r="J16" s="2"/>
    </row>
    <row r="17" spans="1:10" s="15" customFormat="1" ht="24.6" customHeight="1">
      <c r="A17" s="20"/>
      <c r="B17" s="7"/>
      <c r="C17" s="21"/>
      <c r="D17" s="22"/>
      <c r="E17" s="7"/>
      <c r="F17" s="12"/>
      <c r="G17" s="53"/>
      <c r="H17" s="53"/>
      <c r="I17" s="2"/>
      <c r="J17" s="2"/>
    </row>
    <row r="18" spans="1:10" s="15" customFormat="1" ht="30" customHeight="1">
      <c r="A18" s="470"/>
      <c r="B18" s="471"/>
      <c r="C18" s="472"/>
      <c r="D18" s="5" t="s">
        <v>30</v>
      </c>
      <c r="E18" s="5"/>
      <c r="F18" s="17">
        <f>SUM(F16:F17)</f>
        <v>0</v>
      </c>
      <c r="G18" s="53"/>
      <c r="H18" s="53"/>
      <c r="I18" s="2"/>
      <c r="J18" s="2"/>
    </row>
    <row r="19" spans="1:10" ht="23.65" customHeight="1">
      <c r="A19" s="465" t="s">
        <v>37</v>
      </c>
      <c r="B19" s="466"/>
      <c r="C19" s="466"/>
      <c r="D19" s="466"/>
      <c r="E19" s="466"/>
      <c r="F19" s="467"/>
    </row>
    <row r="20" spans="1:10" s="2" customFormat="1" ht="33.75" customHeight="1">
      <c r="A20" s="8" t="s">
        <v>25</v>
      </c>
      <c r="B20" s="8" t="s">
        <v>26</v>
      </c>
      <c r="C20" s="8" t="s">
        <v>38</v>
      </c>
      <c r="D20" s="8" t="s">
        <v>39</v>
      </c>
      <c r="E20" s="5" t="s">
        <v>40</v>
      </c>
      <c r="F20" s="8" t="s">
        <v>36</v>
      </c>
      <c r="G20" s="52"/>
      <c r="H20" s="52"/>
    </row>
    <row r="21" spans="1:10" s="15" customFormat="1" ht="26.25" customHeight="1">
      <c r="A21" s="25"/>
      <c r="B21" s="26"/>
      <c r="C21" s="27"/>
      <c r="D21" s="28"/>
      <c r="E21" s="26"/>
      <c r="F21" s="29"/>
      <c r="G21" s="53"/>
      <c r="H21" s="53"/>
      <c r="I21" s="2"/>
      <c r="J21" s="2"/>
    </row>
    <row r="22" spans="1:10" s="15" customFormat="1" ht="26.25" customHeight="1">
      <c r="A22" s="43"/>
      <c r="B22" s="44"/>
      <c r="C22" s="30"/>
      <c r="D22" s="31"/>
      <c r="E22" s="367"/>
      <c r="F22" s="12"/>
      <c r="G22" s="53"/>
      <c r="H22" s="53"/>
      <c r="I22" s="2"/>
      <c r="J22" s="2"/>
    </row>
    <row r="23" spans="1:10" s="15" customFormat="1" ht="25.9" customHeight="1">
      <c r="A23" s="470"/>
      <c r="B23" s="471"/>
      <c r="C23" s="472"/>
      <c r="D23" s="5" t="s">
        <v>30</v>
      </c>
      <c r="E23" s="5"/>
      <c r="F23" s="17">
        <f>SUM(F21:F22)</f>
        <v>0</v>
      </c>
      <c r="G23" s="53"/>
      <c r="H23" s="53"/>
      <c r="I23" s="2"/>
      <c r="J23" s="2"/>
    </row>
    <row r="24" spans="1:10" ht="23.65" customHeight="1">
      <c r="A24" s="465" t="s">
        <v>43</v>
      </c>
      <c r="B24" s="466"/>
      <c r="C24" s="466"/>
      <c r="D24" s="466"/>
      <c r="E24" s="466"/>
      <c r="F24" s="467"/>
    </row>
    <row r="25" spans="1:10" s="34" customFormat="1" ht="21" customHeight="1">
      <c r="A25" s="32" t="s">
        <v>25</v>
      </c>
      <c r="B25" s="32" t="s">
        <v>26</v>
      </c>
      <c r="C25" s="32" t="s">
        <v>44</v>
      </c>
      <c r="D25" s="32" t="s">
        <v>39</v>
      </c>
      <c r="E25" s="8" t="s">
        <v>45</v>
      </c>
      <c r="F25" s="32" t="s">
        <v>36</v>
      </c>
      <c r="G25" s="58"/>
      <c r="H25" s="58"/>
      <c r="I25" s="2"/>
      <c r="J25" s="2"/>
    </row>
    <row r="26" spans="1:10" ht="24" customHeight="1">
      <c r="A26" s="20"/>
      <c r="B26" s="45"/>
      <c r="C26" s="35"/>
      <c r="D26" s="36"/>
      <c r="E26" s="5"/>
      <c r="F26" s="59"/>
    </row>
    <row r="27" spans="1:10" s="15" customFormat="1" ht="25.9" customHeight="1">
      <c r="A27" s="470"/>
      <c r="B27" s="471"/>
      <c r="C27" s="472"/>
      <c r="D27" s="5" t="s">
        <v>30</v>
      </c>
      <c r="E27" s="5"/>
      <c r="F27" s="17">
        <f>SUM(F26)</f>
        <v>0</v>
      </c>
      <c r="G27" s="53"/>
      <c r="H27" s="53"/>
      <c r="I27" s="2"/>
      <c r="J27" s="2"/>
    </row>
    <row r="28" spans="1:10" ht="18.600000000000001" customHeight="1" thickBot="1">
      <c r="A28" s="476"/>
      <c r="B28" s="477"/>
      <c r="C28" s="477"/>
      <c r="D28" s="477"/>
      <c r="E28" s="477"/>
      <c r="F28" s="478"/>
    </row>
    <row r="29" spans="1:10" s="15" customFormat="1" ht="24.6" customHeight="1">
      <c r="A29" s="473" t="s">
        <v>46</v>
      </c>
      <c r="B29" s="474"/>
      <c r="C29" s="474"/>
      <c r="D29" s="474"/>
      <c r="E29" s="475"/>
      <c r="F29" s="38">
        <f>+ROUND(F13+F18+F23+F27,0)</f>
        <v>0</v>
      </c>
      <c r="G29" s="53"/>
      <c r="H29" s="53"/>
      <c r="I29" s="39"/>
      <c r="J29" s="60"/>
    </row>
  </sheetData>
  <mergeCells count="21">
    <mergeCell ref="A24:F24"/>
    <mergeCell ref="A28:F28"/>
    <mergeCell ref="A29:E29"/>
    <mergeCell ref="A23:C23"/>
    <mergeCell ref="A27:C27"/>
    <mergeCell ref="A1:C1"/>
    <mergeCell ref="D1:F3"/>
    <mergeCell ref="A2:C2"/>
    <mergeCell ref="A3:C3"/>
    <mergeCell ref="A19:F19"/>
    <mergeCell ref="A18:C18"/>
    <mergeCell ref="A10:B10"/>
    <mergeCell ref="A5:F5"/>
    <mergeCell ref="B6:D6"/>
    <mergeCell ref="B7:D7"/>
    <mergeCell ref="B8:D8"/>
    <mergeCell ref="A9:F9"/>
    <mergeCell ref="A11:B11"/>
    <mergeCell ref="A12:B12"/>
    <mergeCell ref="A13:C13"/>
    <mergeCell ref="A14:F14"/>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2640-CA9E-49E0-A6FB-6FEE54D8DD4B}">
  <dimension ref="A1:O32"/>
  <sheetViews>
    <sheetView view="pageBreakPreview" topLeftCell="A7" zoomScale="75" zoomScaleNormal="100" zoomScaleSheetLayoutView="75" workbookViewId="0">
      <selection activeCell="A28" sqref="A28:F29"/>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5.65" customHeight="1">
      <c r="A6" s="4"/>
      <c r="B6" s="459" t="s">
        <v>56</v>
      </c>
      <c r="C6" s="460"/>
      <c r="D6" s="461"/>
      <c r="E6" s="5" t="s">
        <v>20</v>
      </c>
      <c r="F6" s="6" t="s">
        <v>82</v>
      </c>
    </row>
    <row r="7" spans="1:15">
      <c r="A7" s="4" t="s">
        <v>21</v>
      </c>
      <c r="B7" s="462" t="str">
        <f>+VLOOKUP(F6,PRESUPUESTO!$A$13:$F$57,2,FALSE)</f>
        <v>Construcción de enrocado para ataguía</v>
      </c>
      <c r="C7" s="463"/>
      <c r="D7" s="464"/>
      <c r="E7" s="5" t="s">
        <v>22</v>
      </c>
      <c r="F7" s="138" t="str">
        <f>+VLOOKUP(F6,PRESUPUESTO!$A$13:$F$57,3,FALSE)</f>
        <v xml:space="preserve">m3 </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47"/>
      <c r="E11" s="12"/>
      <c r="F11" s="12"/>
      <c r="G11" s="13"/>
      <c r="H11" s="13"/>
      <c r="I11" s="14"/>
      <c r="J11" s="2"/>
    </row>
    <row r="12" spans="1:15" s="15" customFormat="1" ht="22.15" customHeight="1">
      <c r="A12" s="468"/>
      <c r="B12" s="469"/>
      <c r="C12" s="10"/>
      <c r="D12" s="11"/>
      <c r="E12" s="12"/>
      <c r="F12" s="12"/>
      <c r="G12" s="13"/>
      <c r="H12" s="13"/>
      <c r="I12" s="14"/>
      <c r="J12" s="2"/>
    </row>
    <row r="13" spans="1:15" s="15" customFormat="1" ht="27.6" customHeight="1">
      <c r="A13" s="470"/>
      <c r="B13" s="471"/>
      <c r="C13" s="472"/>
      <c r="D13" s="5" t="s">
        <v>30</v>
      </c>
      <c r="E13" s="5"/>
      <c r="F13" s="17">
        <f>SUM(F11:F12)</f>
        <v>0</v>
      </c>
      <c r="G13" s="13"/>
      <c r="H13" s="13"/>
      <c r="I13" s="2"/>
      <c r="J13" s="2"/>
    </row>
    <row r="14" spans="1:15" ht="23.65" customHeight="1">
      <c r="A14" s="465" t="s">
        <v>31</v>
      </c>
      <c r="B14" s="466"/>
      <c r="C14" s="466"/>
      <c r="D14" s="466"/>
      <c r="E14" s="466"/>
      <c r="F14" s="467"/>
    </row>
    <row r="15" spans="1:15" s="15" customFormat="1" ht="50.25" customHeight="1">
      <c r="A15" s="8" t="s">
        <v>32</v>
      </c>
      <c r="B15" s="8" t="s">
        <v>27</v>
      </c>
      <c r="C15" s="8" t="s">
        <v>33</v>
      </c>
      <c r="D15" s="8" t="s">
        <v>34</v>
      </c>
      <c r="E15" s="5" t="s">
        <v>35</v>
      </c>
      <c r="F15" s="4" t="s">
        <v>36</v>
      </c>
      <c r="G15" s="13"/>
      <c r="H15" s="13"/>
      <c r="I15" s="2"/>
      <c r="J15" s="2"/>
      <c r="L15" s="18"/>
      <c r="M15" s="18"/>
      <c r="N15" s="19"/>
      <c r="O15" s="19"/>
    </row>
    <row r="16" spans="1:15" s="15" customFormat="1" ht="24" customHeight="1">
      <c r="A16" s="20"/>
      <c r="B16" s="7"/>
      <c r="C16" s="21"/>
      <c r="D16" s="22"/>
      <c r="E16" s="23"/>
      <c r="F16" s="12"/>
      <c r="G16" s="13"/>
      <c r="H16" s="13"/>
      <c r="I16" s="2"/>
      <c r="J16" s="2"/>
    </row>
    <row r="17" spans="1:15" s="15" customFormat="1" ht="24.6" customHeight="1">
      <c r="A17" s="20"/>
      <c r="B17" s="7"/>
      <c r="C17" s="21"/>
      <c r="D17" s="22"/>
      <c r="E17" s="23"/>
      <c r="F17" s="12"/>
      <c r="G17" s="13"/>
      <c r="H17" s="13"/>
      <c r="I17" s="13"/>
      <c r="J17" s="2"/>
      <c r="O17" s="19"/>
    </row>
    <row r="18" spans="1:15" s="15" customFormat="1" ht="24.6" customHeight="1">
      <c r="A18" s="20"/>
      <c r="B18" s="7"/>
      <c r="C18" s="21"/>
      <c r="D18" s="22"/>
      <c r="E18" s="23"/>
      <c r="F18" s="12"/>
      <c r="G18" s="13"/>
      <c r="H18" s="13"/>
      <c r="I18" s="2"/>
      <c r="J18" s="2"/>
      <c r="O18" s="19"/>
    </row>
    <row r="19" spans="1:15" s="15" customFormat="1" ht="30" customHeight="1">
      <c r="A19" s="470"/>
      <c r="B19" s="471"/>
      <c r="C19" s="472"/>
      <c r="D19" s="5" t="s">
        <v>30</v>
      </c>
      <c r="E19" s="5"/>
      <c r="F19" s="17">
        <f>SUM(F16:F18)</f>
        <v>0</v>
      </c>
      <c r="G19" s="13"/>
      <c r="H19" s="13"/>
      <c r="I19" s="2"/>
      <c r="J19" s="2"/>
    </row>
    <row r="20" spans="1:15" ht="23.65" customHeight="1">
      <c r="A20" s="465" t="s">
        <v>37</v>
      </c>
      <c r="B20" s="466"/>
      <c r="C20" s="466"/>
      <c r="D20" s="466"/>
      <c r="E20" s="466"/>
      <c r="F20" s="467"/>
    </row>
    <row r="21" spans="1:15" s="2" customFormat="1" ht="33.75" customHeight="1">
      <c r="A21" s="8" t="s">
        <v>25</v>
      </c>
      <c r="B21" s="8" t="s">
        <v>26</v>
      </c>
      <c r="C21" s="8" t="s">
        <v>38</v>
      </c>
      <c r="D21" s="8" t="s">
        <v>39</v>
      </c>
      <c r="E21" s="5" t="s">
        <v>40</v>
      </c>
      <c r="F21" s="8" t="s">
        <v>36</v>
      </c>
      <c r="G21" s="9"/>
      <c r="H21" s="9"/>
      <c r="O21" s="24"/>
    </row>
    <row r="22" spans="1:15" s="15" customFormat="1" ht="26.25" customHeight="1">
      <c r="A22" s="25"/>
      <c r="B22" s="26"/>
      <c r="C22" s="27"/>
      <c r="D22" s="28"/>
      <c r="E22" s="26"/>
      <c r="F22" s="29"/>
      <c r="G22" s="13"/>
      <c r="H22" s="13"/>
      <c r="I22" s="2"/>
      <c r="J22" s="2"/>
    </row>
    <row r="23" spans="1:15" s="15" customFormat="1" ht="26.25" customHeight="1">
      <c r="A23" s="43"/>
      <c r="B23" s="44"/>
      <c r="C23" s="30"/>
      <c r="D23" s="31"/>
      <c r="E23" s="367"/>
      <c r="F23" s="12"/>
      <c r="G23" s="13"/>
      <c r="H23" s="13"/>
      <c r="I23" s="2"/>
      <c r="J23" s="2"/>
    </row>
    <row r="24" spans="1:15" s="15" customFormat="1" ht="26.25" customHeight="1">
      <c r="A24" s="470"/>
      <c r="B24" s="471"/>
      <c r="C24" s="472"/>
      <c r="D24" s="31"/>
      <c r="E24" s="6"/>
      <c r="F24" s="12"/>
      <c r="G24" s="13"/>
      <c r="H24" s="13"/>
      <c r="I24" s="2"/>
      <c r="J24" s="2"/>
    </row>
    <row r="25" spans="1:15" s="15" customFormat="1" ht="25.9" customHeight="1">
      <c r="D25" s="5" t="s">
        <v>30</v>
      </c>
      <c r="E25" s="5"/>
      <c r="F25" s="17">
        <f>SUM(F22:F24)</f>
        <v>0</v>
      </c>
      <c r="G25" s="13"/>
      <c r="H25" s="13"/>
      <c r="I25" s="2"/>
      <c r="J25" s="2"/>
    </row>
    <row r="26" spans="1:15" ht="23.65" customHeight="1">
      <c r="A26" s="465" t="s">
        <v>43</v>
      </c>
      <c r="B26" s="466"/>
      <c r="C26" s="466"/>
      <c r="D26" s="466"/>
      <c r="E26" s="466"/>
      <c r="F26" s="467"/>
    </row>
    <row r="27" spans="1:15" s="34" customFormat="1" ht="21" customHeight="1">
      <c r="A27" s="32" t="s">
        <v>25</v>
      </c>
      <c r="B27" s="32" t="s">
        <v>26</v>
      </c>
      <c r="C27" s="32" t="s">
        <v>44</v>
      </c>
      <c r="D27" s="32" t="s">
        <v>39</v>
      </c>
      <c r="E27" s="8" t="s">
        <v>45</v>
      </c>
      <c r="F27" s="32" t="s">
        <v>36</v>
      </c>
      <c r="G27" s="33"/>
      <c r="H27" s="33"/>
      <c r="I27" s="2"/>
      <c r="J27" s="2"/>
    </row>
    <row r="28" spans="1:15" ht="24" customHeight="1">
      <c r="A28" s="20"/>
      <c r="B28" s="45"/>
      <c r="C28" s="46"/>
      <c r="D28" s="36"/>
      <c r="E28" s="5"/>
      <c r="F28" s="37"/>
    </row>
    <row r="29" spans="1:15" ht="24" customHeight="1">
      <c r="A29" s="20"/>
      <c r="B29" s="45"/>
      <c r="C29" s="46"/>
      <c r="D29" s="36"/>
      <c r="E29" s="5"/>
      <c r="F29" s="37"/>
    </row>
    <row r="30" spans="1:15" s="15" customFormat="1" ht="25.9" customHeight="1">
      <c r="A30" s="470"/>
      <c r="B30" s="471"/>
      <c r="C30" s="472"/>
      <c r="D30" s="5" t="s">
        <v>30</v>
      </c>
      <c r="E30" s="5"/>
      <c r="F30" s="17">
        <f>SUM(F28:F29)</f>
        <v>0</v>
      </c>
      <c r="G30" s="13"/>
      <c r="H30" s="13"/>
      <c r="I30" s="2"/>
      <c r="J30" s="2"/>
    </row>
    <row r="31" spans="1:15" ht="18.600000000000001" customHeight="1" thickBot="1">
      <c r="A31" s="476"/>
      <c r="B31" s="477"/>
      <c r="C31" s="477"/>
      <c r="D31" s="477"/>
      <c r="E31" s="477"/>
      <c r="F31" s="478"/>
    </row>
    <row r="32" spans="1:15" s="15" customFormat="1" ht="24.6" customHeight="1">
      <c r="A32" s="473" t="s">
        <v>46</v>
      </c>
      <c r="B32" s="474"/>
      <c r="C32" s="474"/>
      <c r="D32" s="474"/>
      <c r="E32" s="475"/>
      <c r="F32" s="38">
        <f>+ROUND(F13+F19+F25+F30,0)</f>
        <v>0</v>
      </c>
      <c r="I32" s="39"/>
      <c r="J32" s="40"/>
    </row>
  </sheetData>
  <protectedRanges>
    <protectedRange sqref="A11:B11" name="MATERIALES_1_1"/>
    <protectedRange sqref="A12:B12" name="MATERIALES_1_1_1_1"/>
  </protectedRanges>
  <mergeCells count="21">
    <mergeCell ref="A32:E32"/>
    <mergeCell ref="A11:B11"/>
    <mergeCell ref="A12:B12"/>
    <mergeCell ref="A13:C13"/>
    <mergeCell ref="A14:F14"/>
    <mergeCell ref="A19:C19"/>
    <mergeCell ref="A20:F20"/>
    <mergeCell ref="A24:C24"/>
    <mergeCell ref="A26:F26"/>
    <mergeCell ref="A30:C30"/>
    <mergeCell ref="A31:F31"/>
    <mergeCell ref="A1:C1"/>
    <mergeCell ref="D1:F3"/>
    <mergeCell ref="A2:C2"/>
    <mergeCell ref="A3:C3"/>
    <mergeCell ref="A10:B10"/>
    <mergeCell ref="A5:F5"/>
    <mergeCell ref="B6:D6"/>
    <mergeCell ref="B7:D7"/>
    <mergeCell ref="B8:D8"/>
    <mergeCell ref="A9:F9"/>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AAABE-5F98-4B64-8DC7-A9D79B037E8B}">
  <dimension ref="A1:J29"/>
  <sheetViews>
    <sheetView view="pageBreakPreview" topLeftCell="A7" zoomScale="80" zoomScaleNormal="100" zoomScaleSheetLayoutView="80" workbookViewId="0">
      <selection activeCell="A26" sqref="A26:F26"/>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51" customWidth="1"/>
    <col min="8" max="8" width="14.28515625" style="51" customWidth="1"/>
    <col min="9" max="9" width="13.42578125" style="2" bestFit="1" customWidth="1"/>
    <col min="10" max="10" width="11.42578125" style="2"/>
    <col min="11" max="16384" width="11.42578125" style="3"/>
  </cols>
  <sheetData>
    <row r="1" spans="1:10"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c r="G1" s="1"/>
      <c r="H1" s="1"/>
    </row>
    <row r="2" spans="1:10" ht="44.25" customHeight="1" thickBot="1">
      <c r="A2" s="452" t="str">
        <f>+PRESUPUESTO!A3</f>
        <v>Julio de 2024</v>
      </c>
      <c r="B2" s="453"/>
      <c r="C2" s="453"/>
      <c r="D2" s="446"/>
      <c r="E2" s="447"/>
      <c r="F2" s="448"/>
      <c r="G2" s="1"/>
      <c r="H2" s="1"/>
    </row>
    <row r="3" spans="1:10" ht="34.5" customHeight="1" thickBot="1">
      <c r="A3" s="452" t="s">
        <v>75</v>
      </c>
      <c r="B3" s="453"/>
      <c r="C3" s="453"/>
      <c r="D3" s="449"/>
      <c r="E3" s="450"/>
      <c r="F3" s="451"/>
      <c r="G3" s="1"/>
      <c r="H3" s="1"/>
    </row>
    <row r="4" spans="1:10" ht="13.5" thickBot="1">
      <c r="A4" s="135"/>
      <c r="B4" s="136"/>
      <c r="C4" s="136"/>
      <c r="D4" s="136"/>
      <c r="E4" s="136"/>
      <c r="F4" s="137"/>
      <c r="G4" s="1"/>
      <c r="H4" s="1"/>
    </row>
    <row r="5" spans="1:10" ht="39" customHeight="1">
      <c r="A5" s="456" t="s">
        <v>19</v>
      </c>
      <c r="B5" s="457"/>
      <c r="C5" s="457"/>
      <c r="D5" s="457"/>
      <c r="E5" s="457"/>
      <c r="F5" s="458"/>
    </row>
    <row r="6" spans="1:10" ht="29.65" customHeight="1">
      <c r="A6" s="4"/>
      <c r="B6" s="459" t="s">
        <v>56</v>
      </c>
      <c r="C6" s="460"/>
      <c r="D6" s="461"/>
      <c r="E6" s="5" t="s">
        <v>20</v>
      </c>
      <c r="F6" s="6" t="s">
        <v>83</v>
      </c>
    </row>
    <row r="7" spans="1:10" ht="27.75" customHeight="1">
      <c r="A7" s="4" t="s">
        <v>21</v>
      </c>
      <c r="B7" s="462" t="str">
        <f>+VLOOKUP(F6,PRESUPUESTO!$A$13:$F$57,2,FALSE)</f>
        <v>Suministro, transporte e instalación de GEOMALLA BIAXIAL GG 3030  para protección de obra temporal de mitigación.</v>
      </c>
      <c r="C7" s="463"/>
      <c r="D7" s="464"/>
      <c r="E7" s="5" t="s">
        <v>22</v>
      </c>
      <c r="F7" s="138" t="str">
        <f>+VLOOKUP(F6,PRESUPUESTO!$A$13:$F$57,3,FALSE)</f>
        <v>m2</v>
      </c>
    </row>
    <row r="8" spans="1:10" ht="26.25" customHeight="1">
      <c r="A8" s="4" t="s">
        <v>23</v>
      </c>
      <c r="B8" s="459" t="str">
        <f>+A2</f>
        <v>Julio de 2024</v>
      </c>
      <c r="C8" s="460"/>
      <c r="D8" s="461"/>
      <c r="E8" s="5"/>
      <c r="F8" s="7"/>
    </row>
    <row r="9" spans="1:10" ht="23.65" customHeight="1">
      <c r="A9" s="465" t="s">
        <v>24</v>
      </c>
      <c r="B9" s="466"/>
      <c r="C9" s="466"/>
      <c r="D9" s="466"/>
      <c r="E9" s="466"/>
      <c r="F9" s="467"/>
    </row>
    <row r="10" spans="1:10" s="2" customFormat="1" ht="29.25" customHeight="1">
      <c r="A10" s="454" t="s">
        <v>25</v>
      </c>
      <c r="B10" s="455"/>
      <c r="C10" s="8" t="s">
        <v>26</v>
      </c>
      <c r="D10" s="8" t="s">
        <v>27</v>
      </c>
      <c r="E10" s="8" t="s">
        <v>28</v>
      </c>
      <c r="F10" s="8" t="s">
        <v>29</v>
      </c>
      <c r="G10" s="52"/>
      <c r="H10" s="52"/>
    </row>
    <row r="11" spans="1:10" s="15" customFormat="1" ht="30.75" customHeight="1">
      <c r="A11" s="479"/>
      <c r="B11" s="480"/>
      <c r="C11" s="10"/>
      <c r="D11" s="11"/>
      <c r="E11" s="12"/>
      <c r="F11" s="12"/>
      <c r="G11" s="53"/>
      <c r="H11" s="53"/>
      <c r="I11" s="14"/>
      <c r="J11" s="2"/>
    </row>
    <row r="12" spans="1:10" s="15" customFormat="1" ht="34.15" customHeight="1">
      <c r="A12" s="479"/>
      <c r="B12" s="480"/>
      <c r="C12" s="10"/>
      <c r="D12" s="16"/>
      <c r="E12" s="12"/>
      <c r="F12" s="12"/>
      <c r="G12" s="53"/>
      <c r="H12" s="53"/>
      <c r="I12" s="14"/>
      <c r="J12" s="2"/>
    </row>
    <row r="13" spans="1:10" s="15" customFormat="1" ht="27.6" customHeight="1">
      <c r="A13" s="470"/>
      <c r="B13" s="471"/>
      <c r="C13" s="472"/>
      <c r="D13" s="5" t="s">
        <v>30</v>
      </c>
      <c r="E13" s="5"/>
      <c r="F13" s="17">
        <f>SUM(F11:F12)</f>
        <v>0</v>
      </c>
      <c r="G13" s="53"/>
      <c r="H13" s="53"/>
      <c r="I13" s="2"/>
      <c r="J13" s="2"/>
    </row>
    <row r="14" spans="1:10" ht="23.65" customHeight="1">
      <c r="A14" s="465" t="s">
        <v>31</v>
      </c>
      <c r="B14" s="466"/>
      <c r="C14" s="466"/>
      <c r="D14" s="466"/>
      <c r="E14" s="466"/>
      <c r="F14" s="467"/>
    </row>
    <row r="15" spans="1:10" s="15" customFormat="1" ht="50.25" customHeight="1">
      <c r="A15" s="8" t="s">
        <v>32</v>
      </c>
      <c r="B15" s="8" t="s">
        <v>27</v>
      </c>
      <c r="C15" s="8" t="s">
        <v>33</v>
      </c>
      <c r="D15" s="8" t="s">
        <v>34</v>
      </c>
      <c r="E15" s="5" t="s">
        <v>35</v>
      </c>
      <c r="F15" s="4" t="s">
        <v>36</v>
      </c>
      <c r="G15" s="53"/>
      <c r="H15" s="53"/>
      <c r="I15" s="2"/>
      <c r="J15" s="2"/>
    </row>
    <row r="16" spans="1:10" s="15" customFormat="1" ht="24" customHeight="1">
      <c r="A16" s="20"/>
      <c r="B16" s="7"/>
      <c r="C16" s="21"/>
      <c r="D16" s="22"/>
      <c r="E16" s="7"/>
      <c r="F16" s="12"/>
      <c r="G16" s="53"/>
      <c r="H16" s="53"/>
      <c r="I16" s="2"/>
      <c r="J16" s="2"/>
    </row>
    <row r="17" spans="1:10" s="15" customFormat="1" ht="24.6" customHeight="1">
      <c r="A17" s="20"/>
      <c r="B17" s="7"/>
      <c r="C17" s="21"/>
      <c r="D17" s="22"/>
      <c r="E17" s="7"/>
      <c r="F17" s="12"/>
      <c r="G17" s="53"/>
      <c r="H17" s="53"/>
      <c r="I17" s="2"/>
      <c r="J17" s="2"/>
    </row>
    <row r="18" spans="1:10" s="15" customFormat="1" ht="30" customHeight="1">
      <c r="A18" s="470"/>
      <c r="B18" s="471"/>
      <c r="C18" s="472"/>
      <c r="D18" s="5" t="s">
        <v>30</v>
      </c>
      <c r="E18" s="5"/>
      <c r="F18" s="17">
        <f>SUM(F16:F17)</f>
        <v>0</v>
      </c>
      <c r="G18" s="53"/>
      <c r="H18" s="53"/>
      <c r="I18" s="2"/>
      <c r="J18" s="2"/>
    </row>
    <row r="19" spans="1:10" ht="23.65" customHeight="1">
      <c r="A19" s="465" t="s">
        <v>37</v>
      </c>
      <c r="B19" s="466"/>
      <c r="C19" s="466"/>
      <c r="D19" s="466"/>
      <c r="E19" s="466"/>
      <c r="F19" s="467"/>
    </row>
    <row r="20" spans="1:10" s="2" customFormat="1" ht="33.75" customHeight="1">
      <c r="A20" s="8" t="s">
        <v>25</v>
      </c>
      <c r="B20" s="8" t="s">
        <v>26</v>
      </c>
      <c r="C20" s="8" t="s">
        <v>38</v>
      </c>
      <c r="D20" s="8" t="s">
        <v>39</v>
      </c>
      <c r="E20" s="5" t="s">
        <v>40</v>
      </c>
      <c r="F20" s="8" t="s">
        <v>36</v>
      </c>
      <c r="G20" s="52"/>
      <c r="H20" s="52"/>
    </row>
    <row r="21" spans="1:10" s="15" customFormat="1" ht="26.25" customHeight="1">
      <c r="A21" s="25" t="s">
        <v>41</v>
      </c>
      <c r="B21" s="26" t="s">
        <v>42</v>
      </c>
      <c r="C21" s="27"/>
      <c r="D21" s="28"/>
      <c r="E21" s="26"/>
      <c r="F21" s="29">
        <f>ROUND(F18*0.05,0)</f>
        <v>0</v>
      </c>
      <c r="G21" s="53"/>
      <c r="H21" s="53"/>
      <c r="I21" s="2"/>
      <c r="J21" s="2"/>
    </row>
    <row r="22" spans="1:10" s="15" customFormat="1" ht="26.25" customHeight="1">
      <c r="A22" s="55"/>
      <c r="B22" s="56"/>
      <c r="C22" s="30"/>
      <c r="D22" s="57"/>
      <c r="E22" s="6"/>
      <c r="F22" s="12"/>
      <c r="G22" s="53"/>
      <c r="H22" s="53"/>
      <c r="I22" s="2"/>
      <c r="J22" s="2"/>
    </row>
    <row r="23" spans="1:10" s="15" customFormat="1" ht="25.9" customHeight="1">
      <c r="A23" s="470"/>
      <c r="B23" s="471"/>
      <c r="C23" s="472"/>
      <c r="D23" s="5" t="s">
        <v>30</v>
      </c>
      <c r="E23" s="5"/>
      <c r="F23" s="17">
        <f>SUM(F21:F22)</f>
        <v>0</v>
      </c>
      <c r="G23" s="53"/>
      <c r="H23" s="53"/>
      <c r="I23" s="2"/>
      <c r="J23" s="2"/>
    </row>
    <row r="24" spans="1:10" ht="23.65" customHeight="1">
      <c r="A24" s="465" t="s">
        <v>43</v>
      </c>
      <c r="B24" s="466"/>
      <c r="C24" s="466"/>
      <c r="D24" s="466"/>
      <c r="E24" s="466"/>
      <c r="F24" s="467"/>
    </row>
    <row r="25" spans="1:10" s="34" customFormat="1" ht="21" customHeight="1">
      <c r="A25" s="32" t="s">
        <v>25</v>
      </c>
      <c r="B25" s="32" t="s">
        <v>26</v>
      </c>
      <c r="C25" s="32" t="s">
        <v>44</v>
      </c>
      <c r="D25" s="32" t="s">
        <v>39</v>
      </c>
      <c r="E25" s="8" t="s">
        <v>45</v>
      </c>
      <c r="F25" s="32" t="s">
        <v>36</v>
      </c>
      <c r="G25" s="58"/>
      <c r="H25" s="58"/>
      <c r="I25" s="2"/>
      <c r="J25" s="2"/>
    </row>
    <row r="26" spans="1:10" ht="24" customHeight="1">
      <c r="A26" s="20"/>
      <c r="B26" s="45"/>
      <c r="C26" s="35"/>
      <c r="D26" s="36"/>
      <c r="E26" s="5"/>
      <c r="F26" s="59"/>
    </row>
    <row r="27" spans="1:10" s="15" customFormat="1" ht="25.9" customHeight="1">
      <c r="A27" s="470"/>
      <c r="B27" s="471"/>
      <c r="C27" s="472"/>
      <c r="D27" s="5" t="s">
        <v>30</v>
      </c>
      <c r="E27" s="5"/>
      <c r="F27" s="17">
        <f>SUM(F26)</f>
        <v>0</v>
      </c>
      <c r="G27" s="53"/>
      <c r="H27" s="53"/>
      <c r="I27" s="2"/>
      <c r="J27" s="2"/>
    </row>
    <row r="28" spans="1:10" ht="18.600000000000001" customHeight="1" thickBot="1">
      <c r="A28" s="476"/>
      <c r="B28" s="477"/>
      <c r="C28" s="477"/>
      <c r="D28" s="477"/>
      <c r="E28" s="477"/>
      <c r="F28" s="478"/>
    </row>
    <row r="29" spans="1:10" s="15" customFormat="1" ht="24.6" customHeight="1">
      <c r="A29" s="473" t="s">
        <v>46</v>
      </c>
      <c r="B29" s="474"/>
      <c r="C29" s="474"/>
      <c r="D29" s="474"/>
      <c r="E29" s="475"/>
      <c r="F29" s="38">
        <f>+ROUND(F13+F18+F23+F27,0)</f>
        <v>0</v>
      </c>
      <c r="G29" s="53"/>
      <c r="H29" s="53"/>
      <c r="I29" s="39"/>
      <c r="J29" s="60"/>
    </row>
  </sheetData>
  <mergeCells count="21">
    <mergeCell ref="A23:C23"/>
    <mergeCell ref="A24:F24"/>
    <mergeCell ref="A27:C27"/>
    <mergeCell ref="A28:F28"/>
    <mergeCell ref="A29:E29"/>
    <mergeCell ref="A1:C1"/>
    <mergeCell ref="D1:F3"/>
    <mergeCell ref="A2:C2"/>
    <mergeCell ref="A3:C3"/>
    <mergeCell ref="A19:F19"/>
    <mergeCell ref="A5:F5"/>
    <mergeCell ref="B6:D6"/>
    <mergeCell ref="B7:D7"/>
    <mergeCell ref="B8:D8"/>
    <mergeCell ref="A9:F9"/>
    <mergeCell ref="A10:B10"/>
    <mergeCell ref="A11:B11"/>
    <mergeCell ref="A12:B12"/>
    <mergeCell ref="A13:C13"/>
    <mergeCell ref="A14:F14"/>
    <mergeCell ref="A18:C18"/>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ED55E-0417-4606-83CC-CD807EFDE88D}">
  <dimension ref="A1:O33"/>
  <sheetViews>
    <sheetView view="pageBreakPreview" topLeftCell="A8" zoomScale="75" zoomScaleNormal="100" zoomScaleSheetLayoutView="75" workbookViewId="0">
      <selection activeCell="A29" sqref="A29:F29"/>
    </sheetView>
  </sheetViews>
  <sheetFormatPr baseColWidth="10" defaultColWidth="11.42578125" defaultRowHeight="12.75"/>
  <cols>
    <col min="1" max="1" width="38.7109375" style="3" customWidth="1"/>
    <col min="2" max="2" width="14" style="3" customWidth="1"/>
    <col min="3" max="3" width="13.42578125" style="3" bestFit="1" customWidth="1"/>
    <col min="4" max="4" width="30.7109375" style="3" customWidth="1"/>
    <col min="5" max="6" width="17.28515625" style="3" customWidth="1"/>
    <col min="7" max="7" width="19.7109375" style="1" customWidth="1"/>
    <col min="8" max="8" width="14.28515625" style="1" customWidth="1"/>
    <col min="9" max="9" width="13.42578125" style="2" bestFit="1" customWidth="1"/>
    <col min="10" max="10" width="11.42578125" style="2"/>
    <col min="11" max="11" width="11.42578125" style="3"/>
    <col min="12" max="12" width="14.5703125" style="3" bestFit="1" customWidth="1"/>
    <col min="13" max="13" width="15.42578125" style="3" customWidth="1"/>
    <col min="14" max="14" width="13" style="3" bestFit="1" customWidth="1"/>
    <col min="15" max="15" width="19.7109375" style="3" customWidth="1"/>
    <col min="16" max="16384" width="11.42578125" style="3"/>
  </cols>
  <sheetData>
    <row r="1" spans="1:15" ht="27.75" customHeight="1" thickBot="1">
      <c r="A1" s="441" t="str">
        <f>+PRESUPUESTO!A2</f>
        <v xml:space="preserve">Construcción de obras para el control y mitigación de la socavación y erosión en el talud de la margen derecha del río Zungo y obras complementarias. </v>
      </c>
      <c r="B1" s="442"/>
      <c r="C1" s="442"/>
      <c r="D1" s="443"/>
      <c r="E1" s="444"/>
      <c r="F1" s="445"/>
    </row>
    <row r="2" spans="1:15" ht="44.25" customHeight="1" thickBot="1">
      <c r="A2" s="452" t="str">
        <f>+PRESUPUESTO!A3</f>
        <v>Julio de 2024</v>
      </c>
      <c r="B2" s="453"/>
      <c r="C2" s="453"/>
      <c r="D2" s="446"/>
      <c r="E2" s="447"/>
      <c r="F2" s="448"/>
    </row>
    <row r="3" spans="1:15" ht="34.5" customHeight="1" thickBot="1">
      <c r="A3" s="452" t="s">
        <v>75</v>
      </c>
      <c r="B3" s="453"/>
      <c r="C3" s="453"/>
      <c r="D3" s="449"/>
      <c r="E3" s="450"/>
      <c r="F3" s="451"/>
    </row>
    <row r="4" spans="1:15" ht="13.5" thickBot="1">
      <c r="A4" s="135"/>
      <c r="B4" s="136"/>
      <c r="C4" s="136"/>
      <c r="D4" s="136"/>
      <c r="E4" s="136"/>
      <c r="F4" s="137"/>
    </row>
    <row r="5" spans="1:15" ht="39" customHeight="1">
      <c r="A5" s="456" t="s">
        <v>19</v>
      </c>
      <c r="B5" s="457"/>
      <c r="C5" s="457"/>
      <c r="D5" s="457"/>
      <c r="E5" s="457"/>
      <c r="F5" s="458"/>
    </row>
    <row r="6" spans="1:15" ht="35.65" customHeight="1">
      <c r="A6" s="4"/>
      <c r="B6" s="459" t="s">
        <v>56</v>
      </c>
      <c r="C6" s="460"/>
      <c r="D6" s="461"/>
      <c r="E6" s="5" t="s">
        <v>20</v>
      </c>
      <c r="F6" s="6">
        <v>2.1</v>
      </c>
    </row>
    <row r="7" spans="1:15" ht="34.9" customHeight="1">
      <c r="A7" s="4" t="s">
        <v>21</v>
      </c>
      <c r="B7" s="462" t="str">
        <f>+VLOOKUP(F6,PRESUPUESTO!$A$13:$F$57,2,FALSE)</f>
        <v xml:space="preserve">Desmonte y limpieza </v>
      </c>
      <c r="C7" s="463"/>
      <c r="D7" s="464"/>
      <c r="E7" s="5" t="s">
        <v>22</v>
      </c>
      <c r="F7" s="138" t="str">
        <f>+VLOOKUP(F6,PRESUPUESTO!$A$13:$F$57,3,FALSE)</f>
        <v xml:space="preserve">m2 </v>
      </c>
    </row>
    <row r="8" spans="1:15" ht="26.25" customHeight="1">
      <c r="A8" s="4" t="s">
        <v>23</v>
      </c>
      <c r="B8" s="459" t="str">
        <f>+A2</f>
        <v>Julio de 2024</v>
      </c>
      <c r="C8" s="460"/>
      <c r="D8" s="461"/>
      <c r="E8" s="5"/>
      <c r="F8" s="7"/>
    </row>
    <row r="9" spans="1:15" ht="23.65" customHeight="1">
      <c r="A9" s="465" t="s">
        <v>24</v>
      </c>
      <c r="B9" s="466"/>
      <c r="C9" s="466"/>
      <c r="D9" s="466"/>
      <c r="E9" s="466"/>
      <c r="F9" s="467"/>
    </row>
    <row r="10" spans="1:15" s="2" customFormat="1" ht="29.25" customHeight="1">
      <c r="A10" s="454" t="s">
        <v>25</v>
      </c>
      <c r="B10" s="455"/>
      <c r="C10" s="8" t="s">
        <v>26</v>
      </c>
      <c r="D10" s="8" t="s">
        <v>27</v>
      </c>
      <c r="E10" s="8" t="s">
        <v>28</v>
      </c>
      <c r="F10" s="8" t="s">
        <v>29</v>
      </c>
      <c r="G10" s="9"/>
      <c r="H10" s="9"/>
    </row>
    <row r="11" spans="1:15" s="15" customFormat="1" ht="24.6" customHeight="1">
      <c r="A11" s="468"/>
      <c r="B11" s="469"/>
      <c r="C11" s="10"/>
      <c r="D11" s="11"/>
      <c r="E11" s="12"/>
      <c r="F11" s="12"/>
      <c r="G11" s="13"/>
      <c r="H11" s="13"/>
      <c r="I11" s="14"/>
      <c r="J11" s="2"/>
    </row>
    <row r="12" spans="1:15" s="15" customFormat="1" ht="22.15" customHeight="1">
      <c r="A12" s="468"/>
      <c r="B12" s="469"/>
      <c r="C12" s="10"/>
      <c r="D12" s="16"/>
      <c r="E12" s="12"/>
      <c r="F12" s="12"/>
      <c r="G12" s="13"/>
      <c r="H12" s="13"/>
      <c r="I12" s="14"/>
      <c r="J12" s="2"/>
    </row>
    <row r="13" spans="1:15" s="15" customFormat="1" ht="22.15" customHeight="1">
      <c r="A13" s="468"/>
      <c r="B13" s="469"/>
      <c r="C13" s="10"/>
      <c r="D13" s="11"/>
      <c r="E13" s="12"/>
      <c r="F13" s="12"/>
      <c r="G13" s="13"/>
      <c r="H13" s="13"/>
      <c r="I13" s="14"/>
      <c r="J13" s="2"/>
    </row>
    <row r="14" spans="1:15" s="15" customFormat="1" ht="27.6" customHeight="1">
      <c r="A14" s="470"/>
      <c r="B14" s="471"/>
      <c r="C14" s="472"/>
      <c r="D14" s="5" t="s">
        <v>30</v>
      </c>
      <c r="E14" s="5"/>
      <c r="F14" s="17">
        <f>SUM(F11:F13)</f>
        <v>0</v>
      </c>
      <c r="G14" s="13"/>
      <c r="H14" s="13"/>
      <c r="I14" s="2"/>
      <c r="J14" s="2"/>
    </row>
    <row r="15" spans="1:15" ht="23.65" customHeight="1">
      <c r="A15" s="465" t="s">
        <v>31</v>
      </c>
      <c r="B15" s="466"/>
      <c r="C15" s="466"/>
      <c r="D15" s="466"/>
      <c r="E15" s="466"/>
      <c r="F15" s="467"/>
    </row>
    <row r="16" spans="1:15" s="15" customFormat="1" ht="50.25" customHeight="1">
      <c r="A16" s="8" t="s">
        <v>32</v>
      </c>
      <c r="B16" s="8" t="s">
        <v>27</v>
      </c>
      <c r="C16" s="8" t="s">
        <v>33</v>
      </c>
      <c r="D16" s="8" t="s">
        <v>34</v>
      </c>
      <c r="E16" s="5" t="s">
        <v>35</v>
      </c>
      <c r="F16" s="4" t="s">
        <v>36</v>
      </c>
      <c r="G16" s="13"/>
      <c r="H16" s="13"/>
      <c r="I16" s="2"/>
      <c r="J16" s="2"/>
      <c r="L16" s="18"/>
      <c r="M16" s="18"/>
      <c r="N16" s="19"/>
      <c r="O16" s="19"/>
    </row>
    <row r="17" spans="1:15" s="15" customFormat="1" ht="24" customHeight="1">
      <c r="A17" s="20"/>
      <c r="B17" s="7"/>
      <c r="C17" s="21"/>
      <c r="D17" s="22"/>
      <c r="E17" s="23"/>
      <c r="F17" s="12"/>
      <c r="G17" s="13"/>
      <c r="H17" s="13"/>
      <c r="I17" s="2"/>
      <c r="J17" s="2"/>
    </row>
    <row r="18" spans="1:15" s="15" customFormat="1" ht="24.6" customHeight="1">
      <c r="A18" s="20"/>
      <c r="B18" s="7"/>
      <c r="C18" s="21"/>
      <c r="D18" s="22"/>
      <c r="E18" s="23"/>
      <c r="F18" s="12"/>
      <c r="G18" s="13"/>
      <c r="H18" s="13"/>
      <c r="I18" s="13"/>
      <c r="J18" s="2"/>
      <c r="O18" s="19"/>
    </row>
    <row r="19" spans="1:15" s="15" customFormat="1" ht="24.6" customHeight="1">
      <c r="A19" s="20"/>
      <c r="B19" s="7"/>
      <c r="C19" s="21"/>
      <c r="D19" s="22"/>
      <c r="E19" s="23"/>
      <c r="F19" s="12"/>
      <c r="G19" s="13"/>
      <c r="H19" s="13"/>
      <c r="I19" s="2"/>
      <c r="J19" s="2"/>
      <c r="O19" s="19"/>
    </row>
    <row r="20" spans="1:15" s="15" customFormat="1" ht="30" customHeight="1">
      <c r="A20" s="470"/>
      <c r="B20" s="471"/>
      <c r="C20" s="472"/>
      <c r="D20" s="5" t="s">
        <v>30</v>
      </c>
      <c r="E20" s="5"/>
      <c r="F20" s="17">
        <f>SUM(F17:F19)</f>
        <v>0</v>
      </c>
      <c r="G20" s="13"/>
      <c r="H20" s="13"/>
      <c r="I20" s="2"/>
      <c r="J20" s="2"/>
    </row>
    <row r="21" spans="1:15" ht="23.65" customHeight="1">
      <c r="A21" s="465" t="s">
        <v>37</v>
      </c>
      <c r="B21" s="466"/>
      <c r="C21" s="466"/>
      <c r="D21" s="466"/>
      <c r="E21" s="466"/>
      <c r="F21" s="467"/>
    </row>
    <row r="22" spans="1:15" s="2" customFormat="1" ht="33.75" customHeight="1">
      <c r="A22" s="8" t="s">
        <v>25</v>
      </c>
      <c r="B22" s="8" t="s">
        <v>26</v>
      </c>
      <c r="C22" s="8" t="s">
        <v>38</v>
      </c>
      <c r="D22" s="8" t="s">
        <v>39</v>
      </c>
      <c r="E22" s="5" t="s">
        <v>40</v>
      </c>
      <c r="F22" s="8" t="s">
        <v>36</v>
      </c>
      <c r="G22" s="9"/>
      <c r="H22" s="9"/>
      <c r="O22" s="24"/>
    </row>
    <row r="23" spans="1:15" s="15" customFormat="1" ht="26.25" customHeight="1">
      <c r="A23" s="25"/>
      <c r="B23" s="26"/>
      <c r="C23" s="27"/>
      <c r="D23" s="28"/>
      <c r="E23" s="26"/>
      <c r="F23" s="29"/>
      <c r="G23" s="13"/>
      <c r="H23" s="13"/>
      <c r="I23" s="2"/>
      <c r="J23" s="2"/>
    </row>
    <row r="24" spans="1:15" s="15" customFormat="1" ht="26.25" customHeight="1">
      <c r="A24" s="43"/>
      <c r="B24" s="44"/>
      <c r="C24" s="30"/>
      <c r="D24" s="31"/>
      <c r="E24" s="6"/>
      <c r="F24" s="12"/>
      <c r="G24" s="13"/>
      <c r="H24" s="13"/>
      <c r="I24" s="2"/>
      <c r="J24" s="2"/>
    </row>
    <row r="25" spans="1:15" s="15" customFormat="1" ht="26.25" customHeight="1">
      <c r="A25" s="43"/>
      <c r="B25" s="44"/>
      <c r="C25" s="30"/>
      <c r="D25" s="31"/>
      <c r="E25" s="6"/>
      <c r="F25" s="12">
        <f>ROUND(E25*D25,0)</f>
        <v>0</v>
      </c>
      <c r="G25" s="13"/>
      <c r="H25" s="13"/>
      <c r="I25" s="2"/>
      <c r="J25" s="2"/>
    </row>
    <row r="26" spans="1:15" s="15" customFormat="1" ht="25.9" customHeight="1">
      <c r="A26" s="470"/>
      <c r="B26" s="471"/>
      <c r="C26" s="472"/>
      <c r="D26" s="5" t="s">
        <v>30</v>
      </c>
      <c r="E26" s="5"/>
      <c r="F26" s="17">
        <f>SUM(F23:F25)</f>
        <v>0</v>
      </c>
      <c r="G26" s="13"/>
      <c r="H26" s="13"/>
      <c r="I26" s="2"/>
      <c r="J26" s="2"/>
    </row>
    <row r="27" spans="1:15" ht="23.65" customHeight="1">
      <c r="A27" s="465" t="s">
        <v>43</v>
      </c>
      <c r="B27" s="466"/>
      <c r="C27" s="466"/>
      <c r="D27" s="466"/>
      <c r="E27" s="466"/>
      <c r="F27" s="467"/>
    </row>
    <row r="28" spans="1:15" s="34" customFormat="1" ht="21" customHeight="1">
      <c r="A28" s="32" t="s">
        <v>25</v>
      </c>
      <c r="B28" s="32" t="s">
        <v>26</v>
      </c>
      <c r="C28" s="32" t="s">
        <v>44</v>
      </c>
      <c r="D28" s="32" t="s">
        <v>39</v>
      </c>
      <c r="E28" s="8" t="s">
        <v>45</v>
      </c>
      <c r="F28" s="32" t="s">
        <v>36</v>
      </c>
      <c r="G28" s="33"/>
      <c r="H28" s="33"/>
      <c r="I28" s="2"/>
      <c r="J28" s="2"/>
    </row>
    <row r="29" spans="1:15" ht="24" customHeight="1">
      <c r="A29" s="20"/>
      <c r="B29" s="45"/>
      <c r="C29" s="35"/>
      <c r="D29" s="36"/>
      <c r="E29" s="5"/>
      <c r="F29" s="37"/>
    </row>
    <row r="30" spans="1:15" s="15" customFormat="1" ht="25.9" customHeight="1">
      <c r="A30" s="470"/>
      <c r="B30" s="471"/>
      <c r="C30" s="472"/>
      <c r="D30" s="5" t="s">
        <v>30</v>
      </c>
      <c r="E30" s="5"/>
      <c r="F30" s="17">
        <f>SUM(F29)</f>
        <v>0</v>
      </c>
      <c r="G30" s="13"/>
      <c r="H30" s="13"/>
      <c r="I30" s="2"/>
      <c r="J30" s="2"/>
    </row>
    <row r="31" spans="1:15" ht="18.600000000000001" customHeight="1" thickBot="1">
      <c r="A31" s="476"/>
      <c r="B31" s="477"/>
      <c r="C31" s="477"/>
      <c r="D31" s="477"/>
      <c r="E31" s="477"/>
      <c r="F31" s="478"/>
    </row>
    <row r="32" spans="1:15" s="15" customFormat="1" ht="24.6" customHeight="1">
      <c r="A32" s="473" t="s">
        <v>46</v>
      </c>
      <c r="B32" s="474"/>
      <c r="C32" s="474"/>
      <c r="D32" s="474"/>
      <c r="E32" s="475"/>
      <c r="F32" s="38">
        <f>+ROUND(F14+F20+F26+F30,0)</f>
        <v>0</v>
      </c>
      <c r="I32" s="39"/>
      <c r="J32" s="40"/>
    </row>
    <row r="33" spans="7:7">
      <c r="G33" s="41"/>
    </row>
  </sheetData>
  <protectedRanges>
    <protectedRange sqref="A11:B11" name="MATERIALES_1_1"/>
    <protectedRange sqref="A13:B13" name="MATERIALES_1_1_1"/>
  </protectedRanges>
  <mergeCells count="22">
    <mergeCell ref="A32:E32"/>
    <mergeCell ref="A11:B11"/>
    <mergeCell ref="A12:B12"/>
    <mergeCell ref="A13:B13"/>
    <mergeCell ref="A14:C14"/>
    <mergeCell ref="A15:F15"/>
    <mergeCell ref="A20:C20"/>
    <mergeCell ref="A21:F21"/>
    <mergeCell ref="A26:C26"/>
    <mergeCell ref="A27:F27"/>
    <mergeCell ref="A30:C30"/>
    <mergeCell ref="A31:F31"/>
    <mergeCell ref="A1:C1"/>
    <mergeCell ref="D1:F3"/>
    <mergeCell ref="A2:C2"/>
    <mergeCell ref="A3:C3"/>
    <mergeCell ref="A10:B10"/>
    <mergeCell ref="A5:F5"/>
    <mergeCell ref="B6:D6"/>
    <mergeCell ref="B7:D7"/>
    <mergeCell ref="B8:D8"/>
    <mergeCell ref="A9:F9"/>
  </mergeCell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CF71AC-633E-4742-83B8-37C908B7C2DD}">
  <ds:schemaRefs>
    <ds:schemaRef ds:uri="http://schemas.microsoft.com/sharepoint/v3/contenttype/forms"/>
  </ds:schemaRefs>
</ds:datastoreItem>
</file>

<file path=customXml/itemProps2.xml><?xml version="1.0" encoding="utf-8"?>
<ds:datastoreItem xmlns:ds="http://schemas.openxmlformats.org/officeDocument/2006/customXml" ds:itemID="{2E26D5CA-C0D1-478A-8296-16D821628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1</vt:i4>
      </vt:variant>
    </vt:vector>
  </HeadingPairs>
  <TitlesOfParts>
    <vt:vector size="38" baseType="lpstr">
      <vt:lpstr>RESUMEN</vt:lpstr>
      <vt:lpstr>PRESUPUESTO</vt:lpstr>
      <vt:lpstr>1.1</vt:lpstr>
      <vt:lpstr>1.2</vt:lpstr>
      <vt:lpstr>1.3.1</vt:lpstr>
      <vt:lpstr>1.3.2</vt:lpstr>
      <vt:lpstr>1.3.3</vt:lpstr>
      <vt:lpstr>1.3.4</vt:lpstr>
      <vt:lpstr>2.1</vt:lpstr>
      <vt:lpstr>2.2</vt:lpstr>
      <vt:lpstr>2.3</vt:lpstr>
      <vt:lpstr>2.4</vt:lpstr>
      <vt:lpstr>2.5</vt:lpstr>
      <vt:lpstr>3.1</vt:lpstr>
      <vt:lpstr>4.1</vt:lpstr>
      <vt:lpstr>4.2</vt:lpstr>
      <vt:lpstr>5.1</vt:lpstr>
      <vt:lpstr>5.2</vt:lpstr>
      <vt:lpstr>6.1</vt:lpstr>
      <vt:lpstr>6.2</vt:lpstr>
      <vt:lpstr>6.3</vt:lpstr>
      <vt:lpstr>7.1</vt:lpstr>
      <vt:lpstr>7.2</vt:lpstr>
      <vt:lpstr>7.3</vt:lpstr>
      <vt:lpstr>7.4</vt:lpstr>
      <vt:lpstr>7.5</vt:lpstr>
      <vt:lpstr>7.6</vt:lpstr>
      <vt:lpstr>7.7</vt:lpstr>
      <vt:lpstr>8.1</vt:lpstr>
      <vt:lpstr>8.2</vt:lpstr>
      <vt:lpstr>8.3</vt:lpstr>
      <vt:lpstr>8.4</vt:lpstr>
      <vt:lpstr>8.5</vt:lpstr>
      <vt:lpstr>AIU  V2C</vt:lpstr>
      <vt:lpstr>F.P</vt:lpstr>
      <vt:lpstr>POLIZAS</vt:lpstr>
      <vt:lpstr>SST</vt:lpstr>
      <vt:lpstr>'1.1'!Área_de_impresión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Maria Teresa Hernandez Castro</cp:lastModifiedBy>
  <cp:lastPrinted>2023-07-12T19:29:17Z</cp:lastPrinted>
  <dcterms:created xsi:type="dcterms:W3CDTF">2023-07-07T15:28:12Z</dcterms:created>
  <dcterms:modified xsi:type="dcterms:W3CDTF">2024-07-26T18:20:02Z</dcterms:modified>
</cp:coreProperties>
</file>